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Mikulov_3domy\Rozpocty\06\"/>
    </mc:Choice>
  </mc:AlternateContent>
  <xr:revisionPtr revIDLastSave="0" documentId="13_ncr:1_{88CE157A-8385-42A0-9B52-FAD4D437E927}" xr6:coauthVersionLast="46" xr6:coauthVersionMax="46" xr10:uidLastSave="{00000000-0000-0000-0000-000000000000}"/>
  <bookViews>
    <workbookView xWindow="-120" yWindow="-120" windowWidth="29040" windowHeight="1584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3 01 Pol" sheetId="12" r:id="rId4"/>
    <sheet name="03 02 Pol" sheetId="13" r:id="rId5"/>
    <sheet name="03 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 01 Pol'!$1:$7</definedName>
    <definedName name="_xlnm.Print_Titles" localSheetId="4">'03 02 Pol'!$1:$7</definedName>
    <definedName name="_xlnm.Print_Titles" localSheetId="5">'03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01 Pol'!$A$1:$X$46</definedName>
    <definedName name="_xlnm.Print_Area" localSheetId="4">'03 02 Pol'!$A$1:$X$456</definedName>
    <definedName name="_xlnm.Print_Area" localSheetId="5">'03 03 Pol'!$A$1:$X$39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5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1" i="1"/>
  <c r="F41" i="1"/>
  <c r="G29" i="14"/>
  <c r="BA25" i="14"/>
  <c r="BA18" i="14"/>
  <c r="BA16" i="14"/>
  <c r="BA14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3" i="14"/>
  <c r="I13" i="14"/>
  <c r="K13" i="14"/>
  <c r="M13" i="14"/>
  <c r="O13" i="14"/>
  <c r="Q13" i="14"/>
  <c r="V13" i="14"/>
  <c r="G15" i="14"/>
  <c r="I15" i="14"/>
  <c r="K15" i="14"/>
  <c r="M15" i="14"/>
  <c r="O15" i="14"/>
  <c r="Q15" i="14"/>
  <c r="V15" i="14"/>
  <c r="G17" i="14"/>
  <c r="G8" i="14" s="1"/>
  <c r="I17" i="14"/>
  <c r="K17" i="14"/>
  <c r="O17" i="14"/>
  <c r="O8" i="14" s="1"/>
  <c r="Q17" i="14"/>
  <c r="V17" i="14"/>
  <c r="G19" i="14"/>
  <c r="M19" i="14" s="1"/>
  <c r="I19" i="14"/>
  <c r="K19" i="14"/>
  <c r="O19" i="14"/>
  <c r="Q19" i="14"/>
  <c r="V19" i="14"/>
  <c r="G22" i="14"/>
  <c r="I22" i="14"/>
  <c r="I21" i="14" s="1"/>
  <c r="K22" i="14"/>
  <c r="M22" i="14"/>
  <c r="O22" i="14"/>
  <c r="Q22" i="14"/>
  <c r="Q21" i="14" s="1"/>
  <c r="V22" i="14"/>
  <c r="G23" i="14"/>
  <c r="G21" i="14" s="1"/>
  <c r="I23" i="14"/>
  <c r="K23" i="14"/>
  <c r="O23" i="14"/>
  <c r="O21" i="14" s="1"/>
  <c r="Q23" i="14"/>
  <c r="V23" i="14"/>
  <c r="G24" i="14"/>
  <c r="I24" i="14"/>
  <c r="K24" i="14"/>
  <c r="M24" i="14"/>
  <c r="O24" i="14"/>
  <c r="Q24" i="14"/>
  <c r="V24" i="14"/>
  <c r="G26" i="14"/>
  <c r="M26" i="14" s="1"/>
  <c r="I26" i="14"/>
  <c r="K26" i="14"/>
  <c r="K21" i="14" s="1"/>
  <c r="O26" i="14"/>
  <c r="Q26" i="14"/>
  <c r="V26" i="14"/>
  <c r="V21" i="14" s="1"/>
  <c r="AF29" i="14"/>
  <c r="BA59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5" i="13"/>
  <c r="M15" i="13" s="1"/>
  <c r="I15" i="13"/>
  <c r="K15" i="13"/>
  <c r="O15" i="13"/>
  <c r="O8" i="13" s="1"/>
  <c r="Q15" i="13"/>
  <c r="V15" i="13"/>
  <c r="G17" i="13"/>
  <c r="M17" i="13" s="1"/>
  <c r="I17" i="13"/>
  <c r="K17" i="13"/>
  <c r="O17" i="13"/>
  <c r="Q17" i="13"/>
  <c r="V17" i="13"/>
  <c r="G19" i="13"/>
  <c r="I19" i="13"/>
  <c r="K19" i="13"/>
  <c r="M19" i="13"/>
  <c r="O19" i="13"/>
  <c r="Q19" i="13"/>
  <c r="V19" i="13"/>
  <c r="G21" i="13"/>
  <c r="I21" i="13"/>
  <c r="K21" i="13"/>
  <c r="M21" i="13"/>
  <c r="O21" i="13"/>
  <c r="Q21" i="13"/>
  <c r="V21" i="13"/>
  <c r="G23" i="13"/>
  <c r="M23" i="13" s="1"/>
  <c r="I23" i="13"/>
  <c r="K23" i="13"/>
  <c r="O23" i="13"/>
  <c r="Q23" i="13"/>
  <c r="V23" i="13"/>
  <c r="G26" i="13"/>
  <c r="M26" i="13" s="1"/>
  <c r="I26" i="13"/>
  <c r="K26" i="13"/>
  <c r="O26" i="13"/>
  <c r="Q26" i="13"/>
  <c r="V26" i="13"/>
  <c r="G28" i="13"/>
  <c r="I28" i="13"/>
  <c r="K28" i="13"/>
  <c r="M28" i="13"/>
  <c r="O28" i="13"/>
  <c r="Q28" i="13"/>
  <c r="V28" i="13"/>
  <c r="G30" i="13"/>
  <c r="I30" i="13"/>
  <c r="K30" i="13"/>
  <c r="M30" i="13"/>
  <c r="O30" i="13"/>
  <c r="Q30" i="13"/>
  <c r="V30" i="13"/>
  <c r="G32" i="13"/>
  <c r="M32" i="13" s="1"/>
  <c r="I32" i="13"/>
  <c r="K32" i="13"/>
  <c r="O32" i="13"/>
  <c r="Q32" i="13"/>
  <c r="V32" i="13"/>
  <c r="G34" i="13"/>
  <c r="M34" i="13" s="1"/>
  <c r="I34" i="13"/>
  <c r="K34" i="13"/>
  <c r="O34" i="13"/>
  <c r="Q34" i="13"/>
  <c r="V34" i="13"/>
  <c r="G36" i="13"/>
  <c r="I36" i="13"/>
  <c r="K36" i="13"/>
  <c r="M36" i="13"/>
  <c r="O36" i="13"/>
  <c r="Q36" i="13"/>
  <c r="V36" i="13"/>
  <c r="G39" i="13"/>
  <c r="M39" i="13" s="1"/>
  <c r="I39" i="13"/>
  <c r="I38" i="13" s="1"/>
  <c r="K39" i="13"/>
  <c r="O39" i="13"/>
  <c r="O38" i="13" s="1"/>
  <c r="Q39" i="13"/>
  <c r="Q38" i="13" s="1"/>
  <c r="V39" i="13"/>
  <c r="G41" i="13"/>
  <c r="M41" i="13" s="1"/>
  <c r="I41" i="13"/>
  <c r="K41" i="13"/>
  <c r="K38" i="13" s="1"/>
  <c r="O41" i="13"/>
  <c r="Q41" i="13"/>
  <c r="V41" i="13"/>
  <c r="V38" i="13" s="1"/>
  <c r="G43" i="13"/>
  <c r="I43" i="13"/>
  <c r="K43" i="13"/>
  <c r="M43" i="13"/>
  <c r="O43" i="13"/>
  <c r="Q43" i="13"/>
  <c r="V43" i="13"/>
  <c r="G46" i="13"/>
  <c r="I46" i="13"/>
  <c r="K46" i="13"/>
  <c r="M46" i="13"/>
  <c r="O46" i="13"/>
  <c r="Q46" i="13"/>
  <c r="V46" i="13"/>
  <c r="G49" i="13"/>
  <c r="M49" i="13" s="1"/>
  <c r="I49" i="13"/>
  <c r="K49" i="13"/>
  <c r="O49" i="13"/>
  <c r="Q49" i="13"/>
  <c r="V49" i="13"/>
  <c r="G56" i="13"/>
  <c r="M56" i="13" s="1"/>
  <c r="I56" i="13"/>
  <c r="K56" i="13"/>
  <c r="O56" i="13"/>
  <c r="Q56" i="13"/>
  <c r="V56" i="13"/>
  <c r="G58" i="13"/>
  <c r="I58" i="13"/>
  <c r="K58" i="13"/>
  <c r="M58" i="13"/>
  <c r="O58" i="13"/>
  <c r="Q58" i="13"/>
  <c r="V58" i="13"/>
  <c r="G61" i="13"/>
  <c r="I61" i="13"/>
  <c r="K61" i="13"/>
  <c r="M61" i="13"/>
  <c r="O61" i="13"/>
  <c r="Q61" i="13"/>
  <c r="V61" i="13"/>
  <c r="G63" i="13"/>
  <c r="M63" i="13" s="1"/>
  <c r="I63" i="13"/>
  <c r="K63" i="13"/>
  <c r="O63" i="13"/>
  <c r="Q63" i="13"/>
  <c r="V63" i="13"/>
  <c r="G66" i="13"/>
  <c r="M66" i="13" s="1"/>
  <c r="I66" i="13"/>
  <c r="K66" i="13"/>
  <c r="O66" i="13"/>
  <c r="Q66" i="13"/>
  <c r="V66" i="13"/>
  <c r="G68" i="13"/>
  <c r="I68" i="13"/>
  <c r="K68" i="13"/>
  <c r="M68" i="13"/>
  <c r="O68" i="13"/>
  <c r="Q68" i="13"/>
  <c r="V68" i="13"/>
  <c r="G70" i="13"/>
  <c r="I70" i="13"/>
  <c r="K70" i="13"/>
  <c r="M70" i="13"/>
  <c r="O70" i="13"/>
  <c r="Q70" i="13"/>
  <c r="V70" i="13"/>
  <c r="G72" i="13"/>
  <c r="M72" i="13" s="1"/>
  <c r="I72" i="13"/>
  <c r="K72" i="13"/>
  <c r="O72" i="13"/>
  <c r="Q72" i="13"/>
  <c r="V72" i="13"/>
  <c r="G74" i="13"/>
  <c r="M74" i="13" s="1"/>
  <c r="I74" i="13"/>
  <c r="K74" i="13"/>
  <c r="O74" i="13"/>
  <c r="Q74" i="13"/>
  <c r="V74" i="13"/>
  <c r="G76" i="13"/>
  <c r="I76" i="13"/>
  <c r="K76" i="13"/>
  <c r="M76" i="13"/>
  <c r="O76" i="13"/>
  <c r="Q76" i="13"/>
  <c r="V76" i="13"/>
  <c r="G79" i="13"/>
  <c r="I79" i="13"/>
  <c r="K79" i="13"/>
  <c r="M79" i="13"/>
  <c r="O79" i="13"/>
  <c r="Q79" i="13"/>
  <c r="V79" i="13"/>
  <c r="G80" i="13"/>
  <c r="M80" i="13" s="1"/>
  <c r="I80" i="13"/>
  <c r="K80" i="13"/>
  <c r="O80" i="13"/>
  <c r="Q80" i="13"/>
  <c r="V80" i="13"/>
  <c r="G83" i="13"/>
  <c r="I83" i="13"/>
  <c r="K83" i="13"/>
  <c r="K82" i="13" s="1"/>
  <c r="M83" i="13"/>
  <c r="O83" i="13"/>
  <c r="Q83" i="13"/>
  <c r="V83" i="13"/>
  <c r="V82" i="13" s="1"/>
  <c r="G87" i="13"/>
  <c r="I87" i="13"/>
  <c r="K87" i="13"/>
  <c r="M87" i="13"/>
  <c r="O87" i="13"/>
  <c r="Q87" i="13"/>
  <c r="V87" i="13"/>
  <c r="G96" i="13"/>
  <c r="G82" i="13" s="1"/>
  <c r="I96" i="13"/>
  <c r="K96" i="13"/>
  <c r="O96" i="13"/>
  <c r="O82" i="13" s="1"/>
  <c r="Q96" i="13"/>
  <c r="V96" i="13"/>
  <c r="G100" i="13"/>
  <c r="M100" i="13" s="1"/>
  <c r="I100" i="13"/>
  <c r="I82" i="13" s="1"/>
  <c r="K100" i="13"/>
  <c r="O100" i="13"/>
  <c r="Q100" i="13"/>
  <c r="Q82" i="13" s="1"/>
  <c r="V100" i="13"/>
  <c r="G104" i="13"/>
  <c r="I104" i="13"/>
  <c r="K104" i="13"/>
  <c r="M104" i="13"/>
  <c r="O104" i="13"/>
  <c r="Q104" i="13"/>
  <c r="V104" i="13"/>
  <c r="G106" i="13"/>
  <c r="I106" i="13"/>
  <c r="K106" i="13"/>
  <c r="M106" i="13"/>
  <c r="O106" i="13"/>
  <c r="Q106" i="13"/>
  <c r="V106" i="13"/>
  <c r="G110" i="13"/>
  <c r="M110" i="13" s="1"/>
  <c r="I110" i="13"/>
  <c r="K110" i="13"/>
  <c r="O110" i="13"/>
  <c r="Q110" i="13"/>
  <c r="V110" i="13"/>
  <c r="G112" i="13"/>
  <c r="I112" i="13"/>
  <c r="O112" i="13"/>
  <c r="Q112" i="13"/>
  <c r="G113" i="13"/>
  <c r="I113" i="13"/>
  <c r="K113" i="13"/>
  <c r="K112" i="13" s="1"/>
  <c r="M113" i="13"/>
  <c r="M112" i="13" s="1"/>
  <c r="O113" i="13"/>
  <c r="Q113" i="13"/>
  <c r="V113" i="13"/>
  <c r="V112" i="13" s="1"/>
  <c r="G116" i="13"/>
  <c r="M116" i="13" s="1"/>
  <c r="I116" i="13"/>
  <c r="I115" i="13" s="1"/>
  <c r="K116" i="13"/>
  <c r="O116" i="13"/>
  <c r="O115" i="13" s="1"/>
  <c r="Q116" i="13"/>
  <c r="Q115" i="13" s="1"/>
  <c r="V116" i="13"/>
  <c r="G145" i="13"/>
  <c r="M145" i="13" s="1"/>
  <c r="I145" i="13"/>
  <c r="K145" i="13"/>
  <c r="O145" i="13"/>
  <c r="Q145" i="13"/>
  <c r="V145" i="13"/>
  <c r="G149" i="13"/>
  <c r="I149" i="13"/>
  <c r="K149" i="13"/>
  <c r="K115" i="13" s="1"/>
  <c r="M149" i="13"/>
  <c r="O149" i="13"/>
  <c r="Q149" i="13"/>
  <c r="V149" i="13"/>
  <c r="V115" i="13" s="1"/>
  <c r="G150" i="13"/>
  <c r="I150" i="13"/>
  <c r="K150" i="13"/>
  <c r="M150" i="13"/>
  <c r="O150" i="13"/>
  <c r="Q150" i="13"/>
  <c r="V150" i="13"/>
  <c r="G154" i="13"/>
  <c r="M154" i="13" s="1"/>
  <c r="I154" i="13"/>
  <c r="K154" i="13"/>
  <c r="O154" i="13"/>
  <c r="Q154" i="13"/>
  <c r="V154" i="13"/>
  <c r="G158" i="13"/>
  <c r="M158" i="13" s="1"/>
  <c r="I158" i="13"/>
  <c r="K158" i="13"/>
  <c r="O158" i="13"/>
  <c r="Q158" i="13"/>
  <c r="V158" i="13"/>
  <c r="G183" i="13"/>
  <c r="I183" i="13"/>
  <c r="K183" i="13"/>
  <c r="M183" i="13"/>
  <c r="O183" i="13"/>
  <c r="Q183" i="13"/>
  <c r="V183" i="13"/>
  <c r="G188" i="13"/>
  <c r="M188" i="13" s="1"/>
  <c r="I188" i="13"/>
  <c r="I187" i="13" s="1"/>
  <c r="K188" i="13"/>
  <c r="O188" i="13"/>
  <c r="O187" i="13" s="1"/>
  <c r="Q188" i="13"/>
  <c r="Q187" i="13" s="1"/>
  <c r="V188" i="13"/>
  <c r="G189" i="13"/>
  <c r="M189" i="13" s="1"/>
  <c r="I189" i="13"/>
  <c r="K189" i="13"/>
  <c r="O189" i="13"/>
  <c r="Q189" i="13"/>
  <c r="V189" i="13"/>
  <c r="G192" i="13"/>
  <c r="I192" i="13"/>
  <c r="K192" i="13"/>
  <c r="K187" i="13" s="1"/>
  <c r="M192" i="13"/>
  <c r="O192" i="13"/>
  <c r="Q192" i="13"/>
  <c r="V192" i="13"/>
  <c r="V187" i="13" s="1"/>
  <c r="G194" i="13"/>
  <c r="I194" i="13"/>
  <c r="K194" i="13"/>
  <c r="M194" i="13"/>
  <c r="O194" i="13"/>
  <c r="Q194" i="13"/>
  <c r="V194" i="13"/>
  <c r="G200" i="13"/>
  <c r="M200" i="13" s="1"/>
  <c r="I200" i="13"/>
  <c r="K200" i="13"/>
  <c r="O200" i="13"/>
  <c r="Q200" i="13"/>
  <c r="V200" i="13"/>
  <c r="G204" i="13"/>
  <c r="M204" i="13" s="1"/>
  <c r="I204" i="13"/>
  <c r="K204" i="13"/>
  <c r="O204" i="13"/>
  <c r="Q204" i="13"/>
  <c r="V204" i="13"/>
  <c r="G206" i="13"/>
  <c r="I206" i="13"/>
  <c r="K206" i="13"/>
  <c r="M206" i="13"/>
  <c r="O206" i="13"/>
  <c r="Q206" i="13"/>
  <c r="V206" i="13"/>
  <c r="K209" i="13"/>
  <c r="V209" i="13"/>
  <c r="G210" i="13"/>
  <c r="M210" i="13" s="1"/>
  <c r="M209" i="13" s="1"/>
  <c r="I210" i="13"/>
  <c r="I209" i="13" s="1"/>
  <c r="K210" i="13"/>
  <c r="O210" i="13"/>
  <c r="O209" i="13" s="1"/>
  <c r="Q210" i="13"/>
  <c r="Q209" i="13" s="1"/>
  <c r="V210" i="13"/>
  <c r="G212" i="13"/>
  <c r="I212" i="13"/>
  <c r="I211" i="13" s="1"/>
  <c r="K212" i="13"/>
  <c r="K211" i="13" s="1"/>
  <c r="M212" i="13"/>
  <c r="O212" i="13"/>
  <c r="Q212" i="13"/>
  <c r="Q211" i="13" s="1"/>
  <c r="V212" i="13"/>
  <c r="V211" i="13" s="1"/>
  <c r="G215" i="13"/>
  <c r="I215" i="13"/>
  <c r="K215" i="13"/>
  <c r="M215" i="13"/>
  <c r="O215" i="13"/>
  <c r="Q215" i="13"/>
  <c r="V215" i="13"/>
  <c r="G217" i="13"/>
  <c r="I217" i="13"/>
  <c r="K217" i="13"/>
  <c r="M217" i="13"/>
  <c r="O217" i="13"/>
  <c r="Q217" i="13"/>
  <c r="V217" i="13"/>
  <c r="G219" i="13"/>
  <c r="G211" i="13" s="1"/>
  <c r="I219" i="13"/>
  <c r="K219" i="13"/>
  <c r="O219" i="13"/>
  <c r="O211" i="13" s="1"/>
  <c r="Q219" i="13"/>
  <c r="V219" i="13"/>
  <c r="G221" i="13"/>
  <c r="I221" i="13"/>
  <c r="K221" i="13"/>
  <c r="M221" i="13"/>
  <c r="O221" i="13"/>
  <c r="Q221" i="13"/>
  <c r="V221" i="13"/>
  <c r="G223" i="13"/>
  <c r="I223" i="13"/>
  <c r="K223" i="13"/>
  <c r="M223" i="13"/>
  <c r="O223" i="13"/>
  <c r="Q223" i="13"/>
  <c r="V223" i="13"/>
  <c r="G225" i="13"/>
  <c r="I225" i="13"/>
  <c r="K225" i="13"/>
  <c r="M225" i="13"/>
  <c r="O225" i="13"/>
  <c r="Q225" i="13"/>
  <c r="V225" i="13"/>
  <c r="G227" i="13"/>
  <c r="O227" i="13"/>
  <c r="G228" i="13"/>
  <c r="I228" i="13"/>
  <c r="I227" i="13" s="1"/>
  <c r="K228" i="13"/>
  <c r="K227" i="13" s="1"/>
  <c r="M228" i="13"/>
  <c r="M227" i="13" s="1"/>
  <c r="O228" i="13"/>
  <c r="Q228" i="13"/>
  <c r="Q227" i="13" s="1"/>
  <c r="V228" i="13"/>
  <c r="V227" i="13" s="1"/>
  <c r="G259" i="13"/>
  <c r="I259" i="13"/>
  <c r="K259" i="13"/>
  <c r="M259" i="13"/>
  <c r="O259" i="13"/>
  <c r="Q259" i="13"/>
  <c r="V259" i="13"/>
  <c r="G261" i="13"/>
  <c r="I261" i="13"/>
  <c r="K261" i="13"/>
  <c r="M261" i="13"/>
  <c r="O261" i="13"/>
  <c r="Q261" i="13"/>
  <c r="V261" i="13"/>
  <c r="G264" i="13"/>
  <c r="G265" i="13"/>
  <c r="I265" i="13"/>
  <c r="I264" i="13" s="1"/>
  <c r="K265" i="13"/>
  <c r="K264" i="13" s="1"/>
  <c r="M265" i="13"/>
  <c r="M264" i="13" s="1"/>
  <c r="O265" i="13"/>
  <c r="Q265" i="13"/>
  <c r="Q264" i="13" s="1"/>
  <c r="V265" i="13"/>
  <c r="V264" i="13" s="1"/>
  <c r="G267" i="13"/>
  <c r="I267" i="13"/>
  <c r="K267" i="13"/>
  <c r="M267" i="13"/>
  <c r="O267" i="13"/>
  <c r="Q267" i="13"/>
  <c r="V267" i="13"/>
  <c r="G295" i="13"/>
  <c r="I295" i="13"/>
  <c r="K295" i="13"/>
  <c r="M295" i="13"/>
  <c r="O295" i="13"/>
  <c r="Q295" i="13"/>
  <c r="V295" i="13"/>
  <c r="G319" i="13"/>
  <c r="M319" i="13" s="1"/>
  <c r="I319" i="13"/>
  <c r="K319" i="13"/>
  <c r="O319" i="13"/>
  <c r="O264" i="13" s="1"/>
  <c r="Q319" i="13"/>
  <c r="V319" i="13"/>
  <c r="G323" i="13"/>
  <c r="I323" i="13"/>
  <c r="K323" i="13"/>
  <c r="M323" i="13"/>
  <c r="O323" i="13"/>
  <c r="Q323" i="13"/>
  <c r="V323" i="13"/>
  <c r="G329" i="13"/>
  <c r="I329" i="13"/>
  <c r="K329" i="13"/>
  <c r="M329" i="13"/>
  <c r="O329" i="13"/>
  <c r="Q329" i="13"/>
  <c r="V329" i="13"/>
  <c r="G331" i="13"/>
  <c r="I331" i="13"/>
  <c r="K331" i="13"/>
  <c r="M331" i="13"/>
  <c r="O331" i="13"/>
  <c r="Q331" i="13"/>
  <c r="V331" i="13"/>
  <c r="G332" i="13"/>
  <c r="M332" i="13" s="1"/>
  <c r="I332" i="13"/>
  <c r="K332" i="13"/>
  <c r="O332" i="13"/>
  <c r="Q332" i="13"/>
  <c r="V332" i="13"/>
  <c r="I334" i="13"/>
  <c r="Q334" i="13"/>
  <c r="G335" i="13"/>
  <c r="G334" i="13" s="1"/>
  <c r="I335" i="13"/>
  <c r="K335" i="13"/>
  <c r="K334" i="13" s="1"/>
  <c r="M335" i="13"/>
  <c r="M334" i="13" s="1"/>
  <c r="O335" i="13"/>
  <c r="O334" i="13" s="1"/>
  <c r="Q335" i="13"/>
  <c r="V335" i="13"/>
  <c r="V334" i="13" s="1"/>
  <c r="G337" i="13"/>
  <c r="G336" i="13" s="1"/>
  <c r="I337" i="13"/>
  <c r="I336" i="13" s="1"/>
  <c r="K337" i="13"/>
  <c r="K336" i="13" s="1"/>
  <c r="O337" i="13"/>
  <c r="O336" i="13" s="1"/>
  <c r="Q337" i="13"/>
  <c r="Q336" i="13" s="1"/>
  <c r="V337" i="13"/>
  <c r="V336" i="13" s="1"/>
  <c r="I340" i="13"/>
  <c r="Q340" i="13"/>
  <c r="G341" i="13"/>
  <c r="G340" i="13" s="1"/>
  <c r="I341" i="13"/>
  <c r="K341" i="13"/>
  <c r="K340" i="13" s="1"/>
  <c r="M341" i="13"/>
  <c r="M340" i="13" s="1"/>
  <c r="O341" i="13"/>
  <c r="O340" i="13" s="1"/>
  <c r="Q341" i="13"/>
  <c r="V341" i="13"/>
  <c r="V340" i="13" s="1"/>
  <c r="G343" i="13"/>
  <c r="I343" i="13"/>
  <c r="K343" i="13"/>
  <c r="O343" i="13"/>
  <c r="Q343" i="13"/>
  <c r="Q342" i="13" s="1"/>
  <c r="V343" i="13"/>
  <c r="G344" i="13"/>
  <c r="I344" i="13"/>
  <c r="K344" i="13"/>
  <c r="M344" i="13"/>
  <c r="O344" i="13"/>
  <c r="Q344" i="13"/>
  <c r="V344" i="13"/>
  <c r="G345" i="13"/>
  <c r="I345" i="13"/>
  <c r="K345" i="13"/>
  <c r="M345" i="13"/>
  <c r="O345" i="13"/>
  <c r="Q345" i="13"/>
  <c r="V345" i="13"/>
  <c r="G346" i="13"/>
  <c r="M346" i="13" s="1"/>
  <c r="I346" i="13"/>
  <c r="K346" i="13"/>
  <c r="O346" i="13"/>
  <c r="Q346" i="13"/>
  <c r="V346" i="13"/>
  <c r="G347" i="13"/>
  <c r="M347" i="13" s="1"/>
  <c r="I347" i="13"/>
  <c r="K347" i="13"/>
  <c r="O347" i="13"/>
  <c r="Q347" i="13"/>
  <c r="V347" i="13"/>
  <c r="G349" i="13"/>
  <c r="G348" i="13" s="1"/>
  <c r="I349" i="13"/>
  <c r="K349" i="13"/>
  <c r="K348" i="13" s="1"/>
  <c r="M349" i="13"/>
  <c r="O349" i="13"/>
  <c r="O348" i="13" s="1"/>
  <c r="Q349" i="13"/>
  <c r="V349" i="13"/>
  <c r="V348" i="13" s="1"/>
  <c r="G351" i="13"/>
  <c r="I351" i="13"/>
  <c r="K351" i="13"/>
  <c r="M351" i="13"/>
  <c r="O351" i="13"/>
  <c r="Q351" i="13"/>
  <c r="V351" i="13"/>
  <c r="G353" i="13"/>
  <c r="M353" i="13" s="1"/>
  <c r="I353" i="13"/>
  <c r="K353" i="13"/>
  <c r="O353" i="13"/>
  <c r="Q353" i="13"/>
  <c r="V353" i="13"/>
  <c r="G355" i="13"/>
  <c r="I355" i="13"/>
  <c r="I348" i="13" s="1"/>
  <c r="K355" i="13"/>
  <c r="M355" i="13"/>
  <c r="O355" i="13"/>
  <c r="Q355" i="13"/>
  <c r="Q348" i="13" s="1"/>
  <c r="V355" i="13"/>
  <c r="G356" i="13"/>
  <c r="I356" i="13"/>
  <c r="K356" i="13"/>
  <c r="M356" i="13"/>
  <c r="O356" i="13"/>
  <c r="Q356" i="13"/>
  <c r="V356" i="13"/>
  <c r="G357" i="13"/>
  <c r="I357" i="13"/>
  <c r="K357" i="13"/>
  <c r="M357" i="13"/>
  <c r="O357" i="13"/>
  <c r="Q357" i="13"/>
  <c r="V357" i="13"/>
  <c r="G358" i="13"/>
  <c r="I66" i="1" s="1"/>
  <c r="G359" i="13"/>
  <c r="I359" i="13"/>
  <c r="K359" i="13"/>
  <c r="M359" i="13"/>
  <c r="O359" i="13"/>
  <c r="Q359" i="13"/>
  <c r="V359" i="13"/>
  <c r="G360" i="13"/>
  <c r="I360" i="13"/>
  <c r="K360" i="13"/>
  <c r="M360" i="13"/>
  <c r="O360" i="13"/>
  <c r="Q360" i="13"/>
  <c r="V360" i="13"/>
  <c r="G362" i="13"/>
  <c r="I362" i="13"/>
  <c r="K362" i="13"/>
  <c r="M362" i="13"/>
  <c r="O362" i="13"/>
  <c r="Q362" i="13"/>
  <c r="V362" i="13"/>
  <c r="G373" i="13"/>
  <c r="M373" i="13" s="1"/>
  <c r="I373" i="13"/>
  <c r="K373" i="13"/>
  <c r="O373" i="13"/>
  <c r="Q373" i="13"/>
  <c r="V373" i="13"/>
  <c r="G375" i="13"/>
  <c r="I375" i="13"/>
  <c r="K375" i="13"/>
  <c r="M375" i="13"/>
  <c r="O375" i="13"/>
  <c r="Q375" i="13"/>
  <c r="V375" i="13"/>
  <c r="G379" i="13"/>
  <c r="I379" i="13"/>
  <c r="K379" i="13"/>
  <c r="M379" i="13"/>
  <c r="O379" i="13"/>
  <c r="Q379" i="13"/>
  <c r="V379" i="13"/>
  <c r="G381" i="13"/>
  <c r="M381" i="13" s="1"/>
  <c r="I381" i="13"/>
  <c r="K381" i="13"/>
  <c r="O381" i="13"/>
  <c r="Q381" i="13"/>
  <c r="V381" i="13"/>
  <c r="G382" i="13"/>
  <c r="M382" i="13" s="1"/>
  <c r="I382" i="13"/>
  <c r="K382" i="13"/>
  <c r="O382" i="13"/>
  <c r="Q382" i="13"/>
  <c r="V382" i="13"/>
  <c r="G383" i="13"/>
  <c r="M383" i="13" s="1"/>
  <c r="I383" i="13"/>
  <c r="K383" i="13"/>
  <c r="O383" i="13"/>
  <c r="Q383" i="13"/>
  <c r="V383" i="13"/>
  <c r="G384" i="13"/>
  <c r="I384" i="13"/>
  <c r="K384" i="13"/>
  <c r="M384" i="13"/>
  <c r="O384" i="13"/>
  <c r="Q384" i="13"/>
  <c r="V384" i="13"/>
  <c r="G388" i="13"/>
  <c r="G387" i="13" s="1"/>
  <c r="I388" i="13"/>
  <c r="I387" i="13" s="1"/>
  <c r="K388" i="13"/>
  <c r="K387" i="13" s="1"/>
  <c r="O388" i="13"/>
  <c r="O387" i="13" s="1"/>
  <c r="Q388" i="13"/>
  <c r="Q387" i="13" s="1"/>
  <c r="V388" i="13"/>
  <c r="V387" i="13" s="1"/>
  <c r="G390" i="13"/>
  <c r="I390" i="13"/>
  <c r="K390" i="13"/>
  <c r="M390" i="13"/>
  <c r="O390" i="13"/>
  <c r="Q390" i="13"/>
  <c r="V390" i="13"/>
  <c r="G393" i="13"/>
  <c r="I393" i="13"/>
  <c r="K393" i="13"/>
  <c r="M393" i="13"/>
  <c r="O393" i="13"/>
  <c r="Q393" i="13"/>
  <c r="V393" i="13"/>
  <c r="G396" i="13"/>
  <c r="I396" i="13"/>
  <c r="K396" i="13"/>
  <c r="M396" i="13"/>
  <c r="O396" i="13"/>
  <c r="Q396" i="13"/>
  <c r="V396" i="13"/>
  <c r="G399" i="13"/>
  <c r="O399" i="13"/>
  <c r="G400" i="13"/>
  <c r="I400" i="13"/>
  <c r="I399" i="13" s="1"/>
  <c r="K400" i="13"/>
  <c r="K399" i="13" s="1"/>
  <c r="M400" i="13"/>
  <c r="M399" i="13" s="1"/>
  <c r="O400" i="13"/>
  <c r="Q400" i="13"/>
  <c r="Q399" i="13" s="1"/>
  <c r="V400" i="13"/>
  <c r="V399" i="13" s="1"/>
  <c r="G430" i="13"/>
  <c r="I430" i="13"/>
  <c r="K430" i="13"/>
  <c r="M430" i="13"/>
  <c r="O430" i="13"/>
  <c r="Q430" i="13"/>
  <c r="V430" i="13"/>
  <c r="G434" i="13"/>
  <c r="I434" i="13"/>
  <c r="K434" i="13"/>
  <c r="M434" i="13"/>
  <c r="O434" i="13"/>
  <c r="Q434" i="13"/>
  <c r="V434" i="13"/>
  <c r="G440" i="13"/>
  <c r="O440" i="13"/>
  <c r="G441" i="13"/>
  <c r="I441" i="13"/>
  <c r="I440" i="13" s="1"/>
  <c r="K441" i="13"/>
  <c r="K440" i="13" s="1"/>
  <c r="M441" i="13"/>
  <c r="M440" i="13" s="1"/>
  <c r="O441" i="13"/>
  <c r="Q441" i="13"/>
  <c r="Q440" i="13" s="1"/>
  <c r="V441" i="13"/>
  <c r="V440" i="13" s="1"/>
  <c r="G443" i="13"/>
  <c r="I443" i="13"/>
  <c r="K443" i="13"/>
  <c r="M443" i="13"/>
  <c r="O443" i="13"/>
  <c r="Q443" i="13"/>
  <c r="V443" i="13"/>
  <c r="G444" i="13"/>
  <c r="I444" i="13"/>
  <c r="K444" i="13"/>
  <c r="M444" i="13"/>
  <c r="O444" i="13"/>
  <c r="Q444" i="13"/>
  <c r="V444" i="13"/>
  <c r="AE446" i="13"/>
  <c r="F39" i="1" s="1"/>
  <c r="AF446" i="13"/>
  <c r="G42" i="1" s="1"/>
  <c r="G36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8" i="12"/>
  <c r="G8" i="12" s="1"/>
  <c r="I18" i="12"/>
  <c r="K18" i="12"/>
  <c r="O18" i="12"/>
  <c r="O8" i="12" s="1"/>
  <c r="Q18" i="12"/>
  <c r="V18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G34" i="12"/>
  <c r="G33" i="12" s="1"/>
  <c r="I34" i="12"/>
  <c r="I33" i="12" s="1"/>
  <c r="K34" i="12"/>
  <c r="K33" i="12" s="1"/>
  <c r="O34" i="12"/>
  <c r="O33" i="12" s="1"/>
  <c r="Q34" i="12"/>
  <c r="Q33" i="12" s="1"/>
  <c r="V34" i="12"/>
  <c r="V33" i="12" s="1"/>
  <c r="AF36" i="12"/>
  <c r="I20" i="1"/>
  <c r="I19" i="1"/>
  <c r="I18" i="1"/>
  <c r="I16" i="1"/>
  <c r="H43" i="1"/>
  <c r="I43" i="1" s="1"/>
  <c r="H41" i="1"/>
  <c r="I41" i="1" s="1"/>
  <c r="J28" i="1"/>
  <c r="J26" i="1"/>
  <c r="G38" i="1"/>
  <c r="F38" i="1"/>
  <c r="J23" i="1"/>
  <c r="J24" i="1"/>
  <c r="J25" i="1"/>
  <c r="J27" i="1"/>
  <c r="E24" i="1"/>
  <c r="E26" i="1"/>
  <c r="V358" i="13" l="1"/>
  <c r="K358" i="13"/>
  <c r="Q358" i="13"/>
  <c r="I358" i="13"/>
  <c r="O358" i="13"/>
  <c r="F44" i="1"/>
  <c r="G23" i="1" s="1"/>
  <c r="K342" i="13"/>
  <c r="G39" i="1"/>
  <c r="G44" i="1" s="1"/>
  <c r="G25" i="1" s="1"/>
  <c r="A25" i="1" s="1"/>
  <c r="G26" i="1" s="1"/>
  <c r="V342" i="13"/>
  <c r="I342" i="13"/>
  <c r="F40" i="1"/>
  <c r="F42" i="1"/>
  <c r="H42" i="1" s="1"/>
  <c r="I42" i="1" s="1"/>
  <c r="G342" i="13"/>
  <c r="G40" i="1"/>
  <c r="O342" i="13"/>
  <c r="H40" i="1"/>
  <c r="I40" i="1" s="1"/>
  <c r="M23" i="14"/>
  <c r="M21" i="14" s="1"/>
  <c r="M17" i="14"/>
  <c r="M8" i="14" s="1"/>
  <c r="AE29" i="14"/>
  <c r="M211" i="13"/>
  <c r="M187" i="13"/>
  <c r="M348" i="13"/>
  <c r="M115" i="13"/>
  <c r="M358" i="13"/>
  <c r="M8" i="13"/>
  <c r="M38" i="13"/>
  <c r="M388" i="13"/>
  <c r="M387" i="13" s="1"/>
  <c r="M343" i="13"/>
  <c r="M342" i="13" s="1"/>
  <c r="M337" i="13"/>
  <c r="M336" i="13" s="1"/>
  <c r="M219" i="13"/>
  <c r="G209" i="13"/>
  <c r="G187" i="13"/>
  <c r="G115" i="13"/>
  <c r="G38" i="13"/>
  <c r="G8" i="13"/>
  <c r="M96" i="13"/>
  <c r="M82" i="13" s="1"/>
  <c r="AE36" i="12"/>
  <c r="M34" i="12"/>
  <c r="M33" i="12" s="1"/>
  <c r="M18" i="12"/>
  <c r="M8" i="12" s="1"/>
  <c r="G28" i="1" l="1"/>
  <c r="A26" i="1"/>
  <c r="H39" i="1"/>
  <c r="G29" i="1"/>
  <c r="G24" i="1"/>
  <c r="I64" i="1"/>
  <c r="G446" i="13"/>
  <c r="A23" i="1"/>
  <c r="J40" i="1"/>
  <c r="J42" i="1"/>
  <c r="J43" i="1"/>
  <c r="J41" i="1"/>
  <c r="H44" i="1" l="1"/>
  <c r="I39" i="1"/>
  <c r="I44" i="1" s="1"/>
  <c r="J39" i="1" s="1"/>
  <c r="J44" i="1" s="1"/>
  <c r="I72" i="1"/>
  <c r="I17" i="1"/>
  <c r="I21" i="1" s="1"/>
  <c r="A27" i="1"/>
  <c r="A24" i="1"/>
  <c r="J71" i="1" l="1"/>
  <c r="J58" i="1"/>
  <c r="J64" i="1"/>
  <c r="J70" i="1"/>
  <c r="J55" i="1"/>
  <c r="J63" i="1"/>
  <c r="J56" i="1"/>
  <c r="J62" i="1"/>
  <c r="J61" i="1"/>
  <c r="J69" i="1"/>
  <c r="J51" i="1"/>
  <c r="J52" i="1"/>
  <c r="J60" i="1"/>
  <c r="J57" i="1"/>
  <c r="J65" i="1"/>
  <c r="J66" i="1"/>
  <c r="J54" i="1"/>
  <c r="J68" i="1"/>
  <c r="J59" i="1"/>
  <c r="J67" i="1"/>
  <c r="J53" i="1"/>
  <c r="A29" i="1"/>
  <c r="G27" i="1"/>
  <c r="J7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Drábek</author>
  </authors>
  <commentList>
    <comment ref="S6" authorId="0" shapeId="0" xr:uid="{A56B8BCE-1ABB-443B-ABBF-1107BDCFA1E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988DAE1-2D51-4683-83D0-C4772C49BEE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Drábek</author>
  </authors>
  <commentList>
    <comment ref="S6" authorId="0" shapeId="0" xr:uid="{4667A90D-8A29-410E-BA9C-428304D741F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DAF60C8-589C-4584-B6C5-5895DF6B044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Drábek</author>
  </authors>
  <commentList>
    <comment ref="S6" authorId="0" shapeId="0" xr:uid="{C7DE28FB-213C-4315-9AFA-EBEE7A35AB0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040B9E8-91C5-4869-841F-6500A08C9F0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<sst xmlns="http://schemas.openxmlformats.org/spreadsheetml/2006/main" count="1922" uniqueCount="598">
  <si>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</si>
  <si>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</si>
  <si>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</si>
  <si>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</si>
  <si>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</si>
  <si>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</si>
  <si>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</si>
  <si>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</si>
  <si>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</si>
  <si>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</si>
  <si>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</si>
  <si>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</si>
  <si>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</si>
  <si>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</si>
  <si>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</si>
  <si>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</si>
  <si>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</si>
  <si>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</si>
  <si>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</si>
  <si>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</si>
  <si>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</si>
  <si>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</si>
  <si>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</si>
  <si>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</si>
  <si>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</si>
  <si>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</si>
  <si>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</si>
  <si>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</si>
  <si>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</si>
  <si>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</si>
  <si>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</si>
  <si>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</si>
  <si>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</si>
  <si>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</si>
  <si>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</si>
  <si>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</si>
  <si>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</si>
  <si>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</si>
  <si>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</si>
  <si>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</si>
  <si>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</si>
  <si>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</si>
  <si>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</si>
  <si>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P007</t>
  </si>
  <si>
    <t>BD Mikulov</t>
  </si>
  <si>
    <t>Stavba</t>
  </si>
  <si>
    <t>03</t>
  </si>
  <si>
    <t>Brněnská 91/4</t>
  </si>
  <si>
    <t>01</t>
  </si>
  <si>
    <t>Mikropiloty</t>
  </si>
  <si>
    <t>02</t>
  </si>
  <si>
    <t>Stavební práce</t>
  </si>
  <si>
    <t>VRN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</si>
  <si>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</si>
  <si>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</si>
  <si>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</si>
  <si>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</si>
  <si>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</si>
  <si>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</si>
  <si>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</si>
  <si>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</si>
  <si>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</si>
  <si>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</si>
  <si>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</si>
  <si>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</si>
  <si>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</si>
  <si>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</si>
  <si>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</si>
  <si>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</si>
  <si>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91</t>
  </si>
  <si>
    <t>Ostatní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</si>
  <si>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</si>
  <si>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</si>
  <si>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</si>
  <si>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</si>
  <si>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</si>
  <si>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</si>
  <si>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</si>
  <si>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</si>
  <si>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N01</t>
  </si>
  <si>
    <t>Prohlídka kanalizace</t>
  </si>
  <si>
    <t>721</t>
  </si>
  <si>
    <t>Zdravotechnika - vnitřní kanalizace</t>
  </si>
  <si>
    <t>735</t>
  </si>
  <si>
    <t>Otopná tělesa</t>
  </si>
  <si>
    <t>741</t>
  </si>
  <si>
    <t>Elektroinstalace - silnoproud</t>
  </si>
  <si>
    <t>762</t>
  </si>
  <si>
    <t>Konstrukce tesařské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</si>
  <si>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</si>
  <si>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</si>
  <si>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</si>
  <si>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</si>
  <si>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</si>
  <si>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</si>
  <si>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</si>
  <si>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</si>
  <si>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</si>
  <si>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</si>
  <si>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</si>
  <si>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</si>
  <si>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</si>
  <si>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</si>
  <si>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</si>
  <si>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</si>
  <si>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</si>
  <si>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</si>
  <si>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</si>
  <si>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</si>
  <si>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</si>
  <si>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</si>
  <si>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</si>
  <si>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</si>
  <si>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</si>
  <si>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</si>
  <si>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</si>
  <si>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</si>
  <si>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</si>
  <si>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</si>
  <si>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</si>
  <si>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</si>
  <si>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</si>
  <si>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</si>
  <si>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</si>
  <si>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</si>
  <si>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281601111R00</t>
  </si>
  <si>
    <t>Injektování vrtu nízkotl.vzestupné tlak do 0,6 MPa</t>
  </si>
  <si>
    <t>h</t>
  </si>
  <si>
    <t>RTS 21/ I</t>
  </si>
  <si>
    <t>Práce</t>
  </si>
  <si>
    <t>POL1_1</t>
  </si>
  <si>
    <t xml:space="preserve">"zálivková část" 36*5/60 : </t>
  </si>
  <si>
    <t>VV</t>
  </si>
  <si>
    <t>36*5/60*1,15</t>
  </si>
  <si>
    <t>282601122R00</t>
  </si>
  <si>
    <t>Injektování vrtu vysokotl. sestupné tlak do 2 MPa</t>
  </si>
  <si>
    <t xml:space="preserve">"paty MP"  4*20/60 : </t>
  </si>
  <si>
    <t>4*20/60*1,15</t>
  </si>
  <si>
    <t>282602113R00</t>
  </si>
  <si>
    <t>Injektáž mikropilot/kotev s 2obturátor,do 4,5 MPa</t>
  </si>
  <si>
    <t xml:space="preserve">"paty MP"  20*10/60 : </t>
  </si>
  <si>
    <t xml:space="preserve"> 20*10/60*1,15</t>
  </si>
  <si>
    <t>224311114</t>
  </si>
  <si>
    <t>Vrty maloprofilové D do 156 mm úklon do 45° hl do 25 m hor. III a IV</t>
  </si>
  <si>
    <t>m</t>
  </si>
  <si>
    <t>Vlastní</t>
  </si>
  <si>
    <t>Indiv</t>
  </si>
  <si>
    <t>9</t>
  </si>
  <si>
    <t>283111111</t>
  </si>
  <si>
    <t>Zřízení trubkových mikropilot svislých část hladká průměru 76,1/10,0mm</t>
  </si>
  <si>
    <t>hladká : 16</t>
  </si>
  <si>
    <t>283111121</t>
  </si>
  <si>
    <t>Zřízení trubkových mikropilot svislých část manžetová  průměru 76,1/10,0mm</t>
  </si>
  <si>
    <t>manžetová : 20</t>
  </si>
  <si>
    <t>283131111</t>
  </si>
  <si>
    <t>Zřízení hlavy mikropilot namáhaných tlakem i tahem D do 80 mm</t>
  </si>
  <si>
    <t>kus</t>
  </si>
  <si>
    <t>13611238R</t>
  </si>
  <si>
    <t>Plech hladký jakost S235  15x1000x2000 mm</t>
  </si>
  <si>
    <t>t</t>
  </si>
  <si>
    <t>SPCM</t>
  </si>
  <si>
    <t>Specifikace</t>
  </si>
  <si>
    <t>POL3_0</t>
  </si>
  <si>
    <t>(4*(0,15*0,15*0,01))*7,85*1,15</t>
  </si>
  <si>
    <t>14011048</t>
  </si>
  <si>
    <t>trubka ocelová bezešvá hladká jakost 11 353 76,1x10mm</t>
  </si>
  <si>
    <t>36*1,15</t>
  </si>
  <si>
    <t>58522150R</t>
  </si>
  <si>
    <t>Cement struskoportlandský CEM II/B - S 32,5 R   VL</t>
  </si>
  <si>
    <t>998004011R00</t>
  </si>
  <si>
    <t>Přesun hmot injektování, kotev, mikropilot</t>
  </si>
  <si>
    <t>Přesun hmot</t>
  </si>
  <si>
    <t>POL7_</t>
  </si>
  <si>
    <t>SUM</t>
  </si>
  <si>
    <t>Poznámky uchazeče k zadání</t>
  </si>
  <si>
    <t>POPUZIV</t>
  </si>
  <si>
    <t>END</t>
  </si>
  <si>
    <t>113106121R00</t>
  </si>
  <si>
    <t>Rozebrání dlažeb z betonových dlaždic na sucho</t>
  </si>
  <si>
    <t>m2</t>
  </si>
  <si>
    <t>dvůr : 1,5*8</t>
  </si>
  <si>
    <t>113107320R00</t>
  </si>
  <si>
    <t>Odstranění podkladu pl. 50 m2,kam.těžené tl.20 cm</t>
  </si>
  <si>
    <t>dvůr : 1*8</t>
  </si>
  <si>
    <t>119001412R00</t>
  </si>
  <si>
    <t>Dočasné zajištění beton.a plast.potrubí DN 200-500</t>
  </si>
  <si>
    <t>120901121R00</t>
  </si>
  <si>
    <t>Bourání konstrukcí z prostého betonu v odkopávkách</t>
  </si>
  <si>
    <t>m3</t>
  </si>
  <si>
    <t>nutný beton pro odstranění pod chodníky : 1*8*0,15</t>
  </si>
  <si>
    <t>132201401R00</t>
  </si>
  <si>
    <t>Hloubený výkop pod základy v hor.3</t>
  </si>
  <si>
    <t>výkop pod základy : 4*(1*0,5*0,4)*1,15</t>
  </si>
  <si>
    <t>139601102R00</t>
  </si>
  <si>
    <t>Ruční výkop jam, rýh a šachet v hornině tř. 3</t>
  </si>
  <si>
    <t>dvůr : 8*1*0,9</t>
  </si>
  <si>
    <t>162601102R00</t>
  </si>
  <si>
    <t>Vodorovné přemístění výkopku z hor.1-4 do 5000 m</t>
  </si>
  <si>
    <t>POL1_</t>
  </si>
  <si>
    <t>Odkaz na mn. položky pořadí 10 : 8,12000</t>
  </si>
  <si>
    <t>162201203R00</t>
  </si>
  <si>
    <t>Vodorovné přemíst.výkopku, kolečko hor.1-4, do 10m</t>
  </si>
  <si>
    <t>Odkaz na mn. položky pořadí 6 : 7,20000</t>
  </si>
  <si>
    <t>Odkaz na mn. položky pořadí 5 : 0,92000</t>
  </si>
  <si>
    <t>162201210R00</t>
  </si>
  <si>
    <t>Příplatek za dalš.10 m, kolečko, výkop. z hor.1- 4</t>
  </si>
  <si>
    <t>Odkaz na mn. položky pořadí 8 : 8,12000</t>
  </si>
  <si>
    <t>167101101R00</t>
  </si>
  <si>
    <t>Nakládání výkopku z hor.1-4 v množství do 100 m3</t>
  </si>
  <si>
    <t>Odkaz na mn. položky pořadí 9 : 8,12000</t>
  </si>
  <si>
    <t>174101102R00</t>
  </si>
  <si>
    <t>Zásyp ruční se zhutněním</t>
  </si>
  <si>
    <t>zásyp ve dvoře : 8*1*0,9</t>
  </si>
  <si>
    <t>199000002R00</t>
  </si>
  <si>
    <t>Poplatek za skládku horniny 1- 4</t>
  </si>
  <si>
    <t>Odkaz na mn. položky pořadí 7 : 8,12000</t>
  </si>
  <si>
    <t>215901101R00</t>
  </si>
  <si>
    <t>Zhutnění podloží z hornin nesoudržných do 92% PS</t>
  </si>
  <si>
    <t>zásyp ve dvoře : 8*1</t>
  </si>
  <si>
    <t>583317004R</t>
  </si>
  <si>
    <t>Kamenivo těžené frakce  0/32</t>
  </si>
  <si>
    <t>POL3_</t>
  </si>
  <si>
    <t>Zásyp rýh/jam HKD : 7,2*1,8</t>
  </si>
  <si>
    <t>274313511R00</t>
  </si>
  <si>
    <t xml:space="preserve">Beton základových pasů prostý C 12/15 </t>
  </si>
  <si>
    <t>posílení základů/ŽB převázka : 4*(1*0,1*0,5)*1,15</t>
  </si>
  <si>
    <t>274321411R00</t>
  </si>
  <si>
    <t>Železobeton základových pasů C 25/30 XC2</t>
  </si>
  <si>
    <t>posílení základů/ŽB převázka : 4*(1*0,4*0,5)*1,15</t>
  </si>
  <si>
    <t>274351215RT1</t>
  </si>
  <si>
    <t>Bednění stěn základových pasů - zřízení bednicí materiál prkna</t>
  </si>
  <si>
    <t>posílení základů : 4*(1,2*0,6)*1,1</t>
  </si>
  <si>
    <t>274351216R00</t>
  </si>
  <si>
    <t>Bednění stěn základových pasů - odstranění</t>
  </si>
  <si>
    <t>Včetně očištění, vytřídění a uložení bednicího materiálu.</t>
  </si>
  <si>
    <t>POP</t>
  </si>
  <si>
    <t>Odkaz na mn. položky pořadí 17 : 5,16800</t>
  </si>
  <si>
    <t>274361821R00</t>
  </si>
  <si>
    <t>Výztuž základ. pasů z betonářské oceli 10505 (R)</t>
  </si>
  <si>
    <t xml:space="preserve">R16 - vlepené trny 8ks/kapsa : </t>
  </si>
  <si>
    <t xml:space="preserve">R20 - vlepené trny 4ks/mikropilota : </t>
  </si>
  <si>
    <t>R10 : 24*1,54*0,617/1000*1,15</t>
  </si>
  <si>
    <t>R16 : 24*0,9*1,58/1000*1,15</t>
  </si>
  <si>
    <t>R18 : 12*0,5*2,0/1000*1,15</t>
  </si>
  <si>
    <t>Koeficient : 0,07</t>
  </si>
  <si>
    <t>274361921RT4</t>
  </si>
  <si>
    <t>Výztuž základových pasů ze svařovaných sítí průměr drátu  6,0, oka 100/100 mm KH30</t>
  </si>
  <si>
    <t>dle PD - viz tabulka : 0,022</t>
  </si>
  <si>
    <t>281606213R00</t>
  </si>
  <si>
    <t>Nízkotlaká injektáž cihelného zdiva tl. do 80 cm</t>
  </si>
  <si>
    <t>Vyvrtání otvorů (16 ks/m zdi), vyčištění vrtu od hrubých nečistot, osazení pakrů,nízkotlaká injektáž. Aplikce injektážním zařízením.</t>
  </si>
  <si>
    <t>postup dle TZ : 4,1+1,5+2,5+1+2,5</t>
  </si>
  <si>
    <t>2163411100RX1</t>
  </si>
  <si>
    <t>Beton stříkaný stěn,C20/25, XC1 tl. 5-30 cm</t>
  </si>
  <si>
    <t>betonáž kapsy be zdivu : 4*(1,35*1)*1,05</t>
  </si>
  <si>
    <t>274 R1</t>
  </si>
  <si>
    <t>Doprava bet.směsi, čekací doba</t>
  </si>
  <si>
    <t>Odkaz na mn. položky pořadí 16 : 0,92000</t>
  </si>
  <si>
    <t>5,67*0,2</t>
  </si>
  <si>
    <t>274 R2</t>
  </si>
  <si>
    <t>Čerpadlo mobilní</t>
  </si>
  <si>
    <t>Odkaz na mn. položky pořadí 23 : 2,05400</t>
  </si>
  <si>
    <t>380932217R00X</t>
  </si>
  <si>
    <t>Výztuž D 20, vlepená do betonu vč. vyvrtání a vyčtění otvoru</t>
  </si>
  <si>
    <t>R20 : 4*4*0,6</t>
  </si>
  <si>
    <t>380932217R00x1</t>
  </si>
  <si>
    <t>Výztuž D 16, vlepená do betonu vč. vyvrtání a vyčtění otvoru</t>
  </si>
  <si>
    <t>R16 : 4*8*0,4*1,1</t>
  </si>
  <si>
    <t>985675119</t>
  </si>
  <si>
    <t>Příplatek k bednění věnců za práce ve stísněném prostoru při zřízení</t>
  </si>
  <si>
    <t>985675129</t>
  </si>
  <si>
    <t>Příplatek k bednění věnců za práce ve stísněném prostoru při odstranění</t>
  </si>
  <si>
    <t>Odkaz na mn. položky pořadí 27 : 5,16800</t>
  </si>
  <si>
    <t>985676119</t>
  </si>
  <si>
    <t>Příplatek k výztuži ztužujících věnců za práce ve stísněném prostoru</t>
  </si>
  <si>
    <t>Odkaz na mn. položky pořadí 20 : 0,02200</t>
  </si>
  <si>
    <t>Odkaz na mn. položky pořadí 19 : 0,08482</t>
  </si>
  <si>
    <t>424R</t>
  </si>
  <si>
    <t>kotevní prvky spojovací</t>
  </si>
  <si>
    <t>soubor</t>
  </si>
  <si>
    <t>60596002R</t>
  </si>
  <si>
    <t>Řezivo - hranoly</t>
  </si>
  <si>
    <t>vzepření bednění : 0,25</t>
  </si>
  <si>
    <t>380941112R00</t>
  </si>
  <si>
    <t>Výztuž helikální 1 x D 6 mm, drážka, cihel. zdivo</t>
  </si>
  <si>
    <t>Včetně pomocného pracovního lešení o výšce podlahy do 1900 mm a pro zatížení do 1,5 kPa.</t>
  </si>
  <si>
    <t>sešití sanačních trhlin : (8+24+7,5)/0,25*1,0</t>
  </si>
  <si>
    <t>sešití sanačních trhlin - venkovní část : 62/0,25*1,0</t>
  </si>
  <si>
    <t>380941113R00</t>
  </si>
  <si>
    <t>Výztuž helikální 1 x D 8 mm, drážka, cihel. zdivu</t>
  </si>
  <si>
    <t>V položce jsou zakalkulovány náklady:</t>
  </si>
  <si>
    <t>- frézování drážek v cihelném zdivu</t>
  </si>
  <si>
    <t>- zbavení drážky hrubších nečistot a prachových částí</t>
  </si>
  <si>
    <t>- vypláchnutí drážky vodou</t>
  </si>
  <si>
    <t>- vlepení výztuže vč. materiálu</t>
  </si>
  <si>
    <t>trhliny k sanaci - venkovní (výkres pohledů) : 156</t>
  </si>
  <si>
    <t>trhliny k sanaci do vlepené do vnitřních stěn (dle výkresu pohledů) : 24</t>
  </si>
  <si>
    <t>629 R1</t>
  </si>
  <si>
    <t>Zapravení omítky trhlin před výmalbou</t>
  </si>
  <si>
    <t>"k sanaci" : 8+24+7,5+62</t>
  </si>
  <si>
    <t>"zednické zapravení" : 8+15+12</t>
  </si>
  <si>
    <t>,,strop" : 16</t>
  </si>
  <si>
    <t>985 R1</t>
  </si>
  <si>
    <t>Vyplnění trhlin sanační tlakovou maltou</t>
  </si>
  <si>
    <t>985 R2</t>
  </si>
  <si>
    <t>Injektáž trhlin cementovým gelem</t>
  </si>
  <si>
    <t>985141111</t>
  </si>
  <si>
    <t>Vyčištění trhlin a dutin ve zdivu š do 30 mm hl do 150 mm vč. vyklínování</t>
  </si>
  <si>
    <t>985422311</t>
  </si>
  <si>
    <t>Injektáž pakrů trhlin po 150mm - cem. gelem vč. včetně vrtů pr. 8-14mm</t>
  </si>
  <si>
    <t>"k sanaci" - pakry : 7*0,15*(8+24+7,5+62)</t>
  </si>
  <si>
    <t>596811111R00</t>
  </si>
  <si>
    <t>Kladení dlaždic kom.pro pěší, lože z kameniva těž. vč. vyplnění spár a hutnění, bez dodávky dlažby</t>
  </si>
  <si>
    <t>dvůr - stáv. dlažba : 12</t>
  </si>
  <si>
    <t>611421431R00</t>
  </si>
  <si>
    <t>Oprava váp.omítek stropů do 50% plochy - štukových</t>
  </si>
  <si>
    <t xml:space="preserve">1NP : </t>
  </si>
  <si>
    <t>1.01 : 13,24</t>
  </si>
  <si>
    <t>1.02 : 38,38</t>
  </si>
  <si>
    <t>1.03 : 25,55</t>
  </si>
  <si>
    <t>1.04 : 20,36</t>
  </si>
  <si>
    <t>1.05 : 4,8</t>
  </si>
  <si>
    <t>1.06 : 5,1</t>
  </si>
  <si>
    <t>1.07 : 1,45</t>
  </si>
  <si>
    <t>1.08 : 9,4</t>
  </si>
  <si>
    <t>1.09 : 75,16</t>
  </si>
  <si>
    <t xml:space="preserve">2NP : </t>
  </si>
  <si>
    <t>2.01 : 5,2</t>
  </si>
  <si>
    <t>2.02 : 25,15</t>
  </si>
  <si>
    <t>2.03 : 16,52</t>
  </si>
  <si>
    <t>2.04 : 24,24</t>
  </si>
  <si>
    <t>2.05 : 10,6</t>
  </si>
  <si>
    <t>2.06 : 17,32</t>
  </si>
  <si>
    <t>2.07 : 5,46</t>
  </si>
  <si>
    <t>2.08 : 5,64</t>
  </si>
  <si>
    <t>2.09 : 6,93</t>
  </si>
  <si>
    <t>2.10 : 9,57</t>
  </si>
  <si>
    <t>2.11 : 2,3</t>
  </si>
  <si>
    <t xml:space="preserve">3NP : </t>
  </si>
  <si>
    <t>3.01 : 7,17</t>
  </si>
  <si>
    <t>3.02 : 18,92</t>
  </si>
  <si>
    <t>3.03 : 6,62</t>
  </si>
  <si>
    <t>3.04 : 2,43</t>
  </si>
  <si>
    <t>612434133RT2</t>
  </si>
  <si>
    <t>do v. 1,6m - dle TZ : 1,6*(4,1+1,5+2,5+1+2,5)</t>
  </si>
  <si>
    <t>Koeficient : 0,1</t>
  </si>
  <si>
    <t>900      R01</t>
  </si>
  <si>
    <t>711212311R00</t>
  </si>
  <si>
    <t xml:space="preserve">Penetrace savých podkladů </t>
  </si>
  <si>
    <t>Odkaz na mn. položky pořadí 45 : 610,90124</t>
  </si>
  <si>
    <t>Odkaz na mn. položky pořadí 50 : 264,07500</t>
  </si>
  <si>
    <t>Odkaz na mn. položky pořadí 40 : 357,51000</t>
  </si>
  <si>
    <t>61000R1</t>
  </si>
  <si>
    <t>Vyškrábání spár do hl.40 mm</t>
  </si>
  <si>
    <t>Kalkul</t>
  </si>
  <si>
    <t>1,6*(4,1+1,5+2,5+1+2,5)</t>
  </si>
  <si>
    <t>612421431R00x</t>
  </si>
  <si>
    <t>Oprava vápen.omítek stěn do 50 % pl. - štukových vč. výztužné tkaniny</t>
  </si>
  <si>
    <t>1.02 : 2,6*(6,4+0,5+0,7+0,7+0,4+4,15*2+4*0,67+1,8+4,15)-(3*1*1,8+2*0,9)</t>
  </si>
  <si>
    <t>1.01 : 2,6*(2,3*2+10,2*2)-(3*0,9*2+2*1,1*2)</t>
  </si>
  <si>
    <t>1.03 : 2,6*(5,5*2+5*2)-(2*1*1,8+1*2)</t>
  </si>
  <si>
    <t>1.04 : 2,6*(4,5+0,8+0,9+2,8+1,3+0,4*2+1,25+0,75+2,3+4,0)-(2*0,9*0,9+2*0,9)</t>
  </si>
  <si>
    <t>1.05 sch : 3*(2*2+3,5*2)</t>
  </si>
  <si>
    <t>1.06,1.07 obklady : 10</t>
  </si>
  <si>
    <t xml:space="preserve">1.08 pouze malba : </t>
  </si>
  <si>
    <t>Mezisoučet</t>
  </si>
  <si>
    <t>2.01 : 2,8*(3,4*2+2*2)-(2*0,9+1,3*2)</t>
  </si>
  <si>
    <t>2.02 : 2,8*(5,6*2+4,5*2)-(2*1,25*2+2*0,9+1,7*2,15)</t>
  </si>
  <si>
    <t>2.03 : 2,8*(3,4*2+2,9*2)-(2*0,9+1,25*2+1,2*2,1)</t>
  </si>
  <si>
    <t>2.04 : 2,8*(5,9*2+4,2*2)-(2*1,25*2+1,2*2,1)</t>
  </si>
  <si>
    <t>2.05 : 2,8*(2,3*2+2,9*2)-(3*2*1)</t>
  </si>
  <si>
    <t>2.06 : 2,8*(5*2+3,9*2)-(1*2,25+1*2+0,8*2+1,7*2,15)</t>
  </si>
  <si>
    <t>2.07 : 2,8*(1,4*2+4,1*2)-(1*2,25+2*2,5)</t>
  </si>
  <si>
    <t>2.08 sch : 3*(2*2+3,5*2)</t>
  </si>
  <si>
    <t>2.09 obklad : 5</t>
  </si>
  <si>
    <t>2.10 část obklad : 5</t>
  </si>
  <si>
    <t>2.11 část obklad : 2,8*(1,6*2+2,2*2+1,2*2+3*2)-(2*2*0,9+3*0,5*0,8)</t>
  </si>
  <si>
    <t>3NP : 20</t>
  </si>
  <si>
    <t>Koeficient : 0,03</t>
  </si>
  <si>
    <t>612451082R00X1</t>
  </si>
  <si>
    <t>Zatření spár vnitřního zdiva z cihel nebo kamene vápennou hydraulickou maltou MVh 5.0 - dle TZ</t>
  </si>
  <si>
    <t>349235861R00</t>
  </si>
  <si>
    <t>Doplnění plošných fasádních prvků vylož. do 15 cm</t>
  </si>
  <si>
    <t>622392913RT3</t>
  </si>
  <si>
    <t>Šambrána z EPS/zednicky tl. do 30 mm, výzt.stěrka, omítka šířky 150 mm</t>
  </si>
  <si>
    <t>Vyrobená na stavbě z polystyrénových přířezů.</t>
  </si>
  <si>
    <t>šambrány kolem oken : 6*4,5+6*1,5</t>
  </si>
  <si>
    <t>622401933R00</t>
  </si>
  <si>
    <t>Příplatek za pracnost, členitost fasády</t>
  </si>
  <si>
    <t>622421144R00</t>
  </si>
  <si>
    <t>Omítka vnější stěn, MVC, štuková, složitost 3</t>
  </si>
  <si>
    <t>125+165</t>
  </si>
  <si>
    <t>ostění a nadpraží : 0,25*(5*1+1,3+10*1,8+2*2,3+6*1,25+12*2)</t>
  </si>
  <si>
    <t>Koeficient vč. renovace soklu,detaily: 0,05</t>
  </si>
  <si>
    <t xml:space="preserve">odpočet sanačná omítky v 1.6m : </t>
  </si>
  <si>
    <t>Odkaz na mn. položky pořadí 53 : 56,28000*-1</t>
  </si>
  <si>
    <t>622471318RS7</t>
  </si>
  <si>
    <t>Penetrace + 2 x krycí nátěr.</t>
  </si>
  <si>
    <t>Odkaz na mn. položky pořadí 53 : 56,28000</t>
  </si>
  <si>
    <t>622904112R00</t>
  </si>
  <si>
    <t>Očištění fasád tlakovou vodou složitost 1 - 2</t>
  </si>
  <si>
    <t>Odkaz na mn. položky pořadí 69 : 257,97300</t>
  </si>
  <si>
    <t>622421010R1</t>
  </si>
  <si>
    <t>Omítkový sanač.syst.,vnější,3vrst.</t>
  </si>
  <si>
    <t>1,6*(14,9+2,8+4,8+4+7)</t>
  </si>
  <si>
    <t>Koeficient : 0,05</t>
  </si>
  <si>
    <t>938909331</t>
  </si>
  <si>
    <t>Čištění vozovek metením ručně podkladu nebo krytu betonového nebo živičného - v průběhu stavby pro 120 dní</t>
  </si>
  <si>
    <t>941941032R00</t>
  </si>
  <si>
    <t>Montáž lešení leh.řad.s podlahami,š.do 1 m, H 30 m</t>
  </si>
  <si>
    <t>Včetně kotvení lešení.</t>
  </si>
  <si>
    <t>941941191R00</t>
  </si>
  <si>
    <t>Příplatek za každý měsíc použití lešení k pol.1031</t>
  </si>
  <si>
    <t>Odkaz na mn. položky pořadí 55 : 290,00000*4</t>
  </si>
  <si>
    <t>941941832R00</t>
  </si>
  <si>
    <t>Demontáž lešení leh.řad.s podlahami,š.1 m, H 30 m</t>
  </si>
  <si>
    <t>Odkaz na mn. položky pořadí 55 : 290,00000</t>
  </si>
  <si>
    <t>941955002R00</t>
  </si>
  <si>
    <t>Lešení lehké pomocné, výška podlahy do 1,9 m</t>
  </si>
  <si>
    <t>komplet : 200</t>
  </si>
  <si>
    <t>944944011R00</t>
  </si>
  <si>
    <t>Montáž ochranné sítě z umělých vláken</t>
  </si>
  <si>
    <t>944944031R00</t>
  </si>
  <si>
    <t>Příplatek za každý měsíc použití sítí k pol. 4011</t>
  </si>
  <si>
    <t>Odkaz na mn. položky pořadí 59 : 290,00000*4</t>
  </si>
  <si>
    <t>944944081R00</t>
  </si>
  <si>
    <t>Demontáž ochranné sítě z umělých vláken</t>
  </si>
  <si>
    <t>Odkaz na mn. položky pořadí 59 : 290,00000</t>
  </si>
  <si>
    <t>952901111R00</t>
  </si>
  <si>
    <t>Vyčištění budov o výšce podlaží do 4 m (průběžný a konečný úklid)</t>
  </si>
  <si>
    <t>půda : 95,8</t>
  </si>
  <si>
    <t xml:space="preserve">krov- půda, komplet : </t>
  </si>
  <si>
    <t>Odkaz na mn. položky pořadí 63 : 162,25000</t>
  </si>
  <si>
    <t>952903111R00</t>
  </si>
  <si>
    <t>Odstranění prachu z trámů</t>
  </si>
  <si>
    <t>vyčištění krovu od hrubých a jemných nečistot : 14,5*6,5+17*4</t>
  </si>
  <si>
    <t>777101101R00</t>
  </si>
  <si>
    <t>Příprava podkladu - vysávání podlah prům.vysavačem</t>
  </si>
  <si>
    <t xml:space="preserve">2x krov : </t>
  </si>
  <si>
    <t>Odkaz na mn. položky pořadí 63 : 162,25000*2</t>
  </si>
  <si>
    <t>961043111R00</t>
  </si>
  <si>
    <t>Bourání základů z betonu proloženého kamenem</t>
  </si>
  <si>
    <t>kapsy pro provedení mikropilot/ŽB : 4*(1*0,5*1,4/2)*1,15</t>
  </si>
  <si>
    <t>978011161R00</t>
  </si>
  <si>
    <t>Otlučení omítek vnitřních vápenných stropů do 50 %</t>
  </si>
  <si>
    <t>978013161R00</t>
  </si>
  <si>
    <t>Otlučení omítek vnitřních stěn v rozsahu do 50 %</t>
  </si>
  <si>
    <t>978013191R00</t>
  </si>
  <si>
    <t>Otlučení omítek vnitřních stěn v rozsahu do 100 %</t>
  </si>
  <si>
    <t>978015291R00</t>
  </si>
  <si>
    <t>Otlučení omítek vnějších MVC v složit.1-4 do 100 %</t>
  </si>
  <si>
    <t>979054441R00</t>
  </si>
  <si>
    <t>Očištění vybour. dlaždic s výplní kamen. těženým</t>
  </si>
  <si>
    <t>Odkaz na mn. položky pořadí 1 : 12,00000</t>
  </si>
  <si>
    <t>979011321R00</t>
  </si>
  <si>
    <t>Montáž a demontáž shozu za 2.NP</t>
  </si>
  <si>
    <t>979011331R00</t>
  </si>
  <si>
    <t>Pronájem shozu  (za metr)</t>
  </si>
  <si>
    <t>den</t>
  </si>
  <si>
    <t>30*10</t>
  </si>
  <si>
    <t>999281108R00</t>
  </si>
  <si>
    <t>Přesun hmot pro opravy a údržbu do výšky 12 m</t>
  </si>
  <si>
    <t>01 R1</t>
  </si>
  <si>
    <t/>
  </si>
  <si>
    <t>721 R</t>
  </si>
  <si>
    <t>Revize kan.šachty s výměnou potrubí a zaústění žlabu rigolu</t>
  </si>
  <si>
    <t>POL1_7</t>
  </si>
  <si>
    <t>735119140R00</t>
  </si>
  <si>
    <t>Montáž těles otopných</t>
  </si>
  <si>
    <t>kpl</t>
  </si>
  <si>
    <t>735111810R00</t>
  </si>
  <si>
    <t>Demontáž těles otopných</t>
  </si>
  <si>
    <t>ks</t>
  </si>
  <si>
    <t>904      R02</t>
  </si>
  <si>
    <t>Hzs-zkousky v ramci montaz.praci Topná zkouška</t>
  </si>
  <si>
    <t>RTS 20/ II</t>
  </si>
  <si>
    <t>73511100R</t>
  </si>
  <si>
    <t xml:space="preserve">Zaslepení  a napojení přívodních trubek, </t>
  </si>
  <si>
    <t>998735202R00</t>
  </si>
  <si>
    <t>Přesun hmot pro otopná tělesa, výšky do 12 m</t>
  </si>
  <si>
    <t>72721400R1</t>
  </si>
  <si>
    <t xml:space="preserve">Demontáž a zpětná montáž vypínačů </t>
  </si>
  <si>
    <t>Včetně montáže a dodávky montážních desek nebo zásuvek, bez zednických výpomocí.</t>
  </si>
  <si>
    <t>72721400R2</t>
  </si>
  <si>
    <t xml:space="preserve">Demontáž a zpětná montáž světel </t>
  </si>
  <si>
    <t>72721400R3</t>
  </si>
  <si>
    <t>Demontáž a zpětná montáž zásuvek</t>
  </si>
  <si>
    <t>741 R1</t>
  </si>
  <si>
    <t>Manipulace s vodiči hromosvodu, ochrana</t>
  </si>
  <si>
    <t>741 R2</t>
  </si>
  <si>
    <t>Kontrola stavu hromosvodu</t>
  </si>
  <si>
    <t>741 R3</t>
  </si>
  <si>
    <t>Měření zemního odporu se zprávou</t>
  </si>
  <si>
    <t>762311103R00</t>
  </si>
  <si>
    <t>Montáž kotevních želez, příložek, patek, táhel vč. materiálu a nátěru dle specifikace PD</t>
  </si>
  <si>
    <t>762322911RV1</t>
  </si>
  <si>
    <t>Zavětrování fošnami, hranolky do 100 cm2 bez dodávky řeziva</t>
  </si>
  <si>
    <t>Zavětrování : 60*6</t>
  </si>
  <si>
    <t>762333120R00</t>
  </si>
  <si>
    <t>Montáž vázaných krovů nepravidelných</t>
  </si>
  <si>
    <t>Oboustranné prostavení rozpěry : 2*8</t>
  </si>
  <si>
    <t>Doplnění horních kleštin : 8*3</t>
  </si>
  <si>
    <t>Oboustranné střední kleštiny : 6*10</t>
  </si>
  <si>
    <t>Oboustranné horní kleštiny : 18*7</t>
  </si>
  <si>
    <t>Posílení vazného trámu : 1*5</t>
  </si>
  <si>
    <t>Oboustranné spodní kleštiny : 10*5</t>
  </si>
  <si>
    <t>Protézování pozednice : 3*3</t>
  </si>
  <si>
    <t>Doplnění vzpěry : 2*5</t>
  </si>
  <si>
    <t>Protézování krokve : 1*4</t>
  </si>
  <si>
    <t>Rezerva : 6*6</t>
  </si>
  <si>
    <t>762331811R00</t>
  </si>
  <si>
    <t>Demontáž konstrukcí krovů z hranolů do 120 cm2</t>
  </si>
  <si>
    <t>762395000R00</t>
  </si>
  <si>
    <t>Spojovací a ochranné prostředky pro střechy a krov</t>
  </si>
  <si>
    <t xml:space="preserve">ostatní montážní a pomocné kotvící prvky krov : </t>
  </si>
  <si>
    <t>hřebíky, svorníky, podložky - dle detailů krovu a požadavků PD : 7,02</t>
  </si>
  <si>
    <t>rezerva, detaily : 1,5</t>
  </si>
  <si>
    <t>411351000R</t>
  </si>
  <si>
    <t>Dočasné podepření střech,do 5,9m, 10kPa</t>
  </si>
  <si>
    <t>Dočasné podepření - trámy 140/140 : 14,5*6,5+17*4</t>
  </si>
  <si>
    <t>76200R1</t>
  </si>
  <si>
    <t>Lokální opravy a přeložení krytiny - do 50m2</t>
  </si>
  <si>
    <t>76200R125</t>
  </si>
  <si>
    <t>Odřezání nebo odsekání degradované dřevní hmoty napadených prvků</t>
  </si>
  <si>
    <t>76200R2</t>
  </si>
  <si>
    <t>R-položka</t>
  </si>
  <si>
    <t>POL12_0</t>
  </si>
  <si>
    <t>řezivo dle výpisu prvků (hranoly, fošny) : 7,02</t>
  </si>
  <si>
    <t>dočasné podepření, detaily, ostatní : 1,5</t>
  </si>
  <si>
    <t>783201811R00</t>
  </si>
  <si>
    <t>Odstranění nátěrů z kovových konstrukcí oškrábáním</t>
  </si>
  <si>
    <t>stávající kovové součásti krovu : 20</t>
  </si>
  <si>
    <t>783225100R00</t>
  </si>
  <si>
    <t>Nátěr syntetický kovových konstrukcí dle specifikace PD</t>
  </si>
  <si>
    <t>včetně pomocného lešení.</t>
  </si>
  <si>
    <t>783782205R00</t>
  </si>
  <si>
    <t>včetně montáže, dodávky a demontáže lešení.</t>
  </si>
  <si>
    <t>stávající konstrukce krovu : (14,5*8+17*6)*1,15</t>
  </si>
  <si>
    <t>783782221R00</t>
  </si>
  <si>
    <t>Odkaz na mn. položky pořadí 99 : 250,70000</t>
  </si>
  <si>
    <t>784011222RT2</t>
  </si>
  <si>
    <t>Zakrytí podlah včetně papírové lepenky</t>
  </si>
  <si>
    <t xml:space="preserve">Krov : </t>
  </si>
  <si>
    <t>620401161R00X1</t>
  </si>
  <si>
    <t>784211101</t>
  </si>
  <si>
    <t>Dvojnásobné bílé malby ze směsí za mokra výborně otěruvzdorných v místnostech výšky do 3,80 m</t>
  </si>
  <si>
    <t xml:space="preserve">Stropy: komplet : </t>
  </si>
  <si>
    <t>Odkaz na mn. položky pořadí 66 : 357,51000</t>
  </si>
  <si>
    <t xml:space="preserve">Stěny - nové omítky, sjednocení maleb komplet : 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</si>
  <si>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</si>
  <si>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</si>
  <si>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</si>
  <si>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</si>
  <si>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</si>
  <si>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</si>
  <si>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</si>
  <si>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979990103R00</t>
  </si>
  <si>
    <t xml:space="preserve">Poplatek za skládku suti </t>
  </si>
  <si>
    <t>045002000</t>
  </si>
  <si>
    <t>Kompletační a koordinační činnost</t>
  </si>
  <si>
    <t xml:space="preserve">"konzultace s projektantem, zadavatelem, průběžná dokumentace, dokumentace k předání stavby" : </t>
  </si>
  <si>
    <t xml:space="preserve">1 : </t>
  </si>
  <si>
    <t>005121010R</t>
  </si>
  <si>
    <t>Vybudování zařízení staveniště</t>
  </si>
  <si>
    <t>Soubor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</si>
  <si>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</si>
  <si>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</si>
  <si>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</si>
  <si>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</si>
  <si>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</si>
  <si>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</si>
  <si>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</si>
  <si>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</si>
  <si>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</si>
  <si>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 (BOZP)</t>
  </si>
  <si>
    <t>Koordinace stavebních a technologických dodávek stavby.</t>
  </si>
  <si>
    <t>005211040R</t>
  </si>
  <si>
    <t>Užívání veřejných ploch a prostranství  - pro lešení, kontejner</t>
  </si>
  <si>
    <t>005211020R</t>
  </si>
  <si>
    <t>Ochrana stávaj. inženýrských sítí na staveništi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</si>
  <si>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</si>
  <si>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</si>
  <si>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Předpoklad: 3x výtisk paré + el. podoba (PDF i DWG).</t>
  </si>
  <si>
    <t>00524R</t>
  </si>
  <si>
    <t>Předání a převzetí díla</t>
  </si>
  <si>
    <t>Náklady spojené s předáním díla, které vzniknou dodavateli podle podmínek smlouvy.</t>
  </si>
  <si>
    <t xml:space="preserve">Všeobecné podmínky k výkazu výměr a provádění stavby
 1. Nabídková cena obsahuje veškeré práce a dodávky obsažené v projektové dokumentaci, výkazu výměr a výpisech materiálů, které jsou součástí projektové dokumentace a uvedené v cenové nabídce (rozpočtu stavby).
2. Věcné ani výměrové údaje ve všech soupisech prací a dodávek nesmí být zhotovitelem při zpracování nabídky měněny. Výměry materiálů ve specifikacích jsou uvedeny v teoretické (vypočítané) výměře, náklady na prořez či ztratné zohlední dodavatel v jednotkové ceně. Celkové ceny jednotlivých položek i kapitol budou odpovídat uvedené věcné náplni a výměrám v soupisu prací a dodávek. 
3. Výkaz výměr, dodávek a prací není položkový, ani úplný a vyčerpávající. Je souhrnný, tzn. že poskytuje ucelený přehled o rozsahu dodávky pomocí položek, které mají vliv na celkovou a pevnou cenu díla. Výkaz výměr je pouze jednou částí dokumentace.
4. Přiložený výpis prvků je informativní, případná neúplnost a nepřesnosti neovlivní celkovou cenu díla. Nabízející má povinnost upozornit na nepřesnosti výpisu prvků v rámci nabídkového řízení.
5. Předmětem díla a povinností zhotovitele je i provedení veškerých kotevních a spojovacích prvků, zatmelení, těsnění, pomocných konstrukcí, stavebních přípomocí a ostatních prací přímo nespecifikovaných v těchto podkladech a projektové dokumentaci ale nezbytných pro zhotovení a plnou  funkčnost a požadovanou kvalitu díla. 
6. Cena díla zahrnuje i veškeré náklady potřebné k provedení díla, tj. včetně věcí opatřených zhotovitelem k provedení díla, včetně nákladů na napojení na objekty stávající nebo budované, pomocných prací, výrobků, materiálů, revizí, kontrol, prohlídek, předepsaných zkoušek, posudků apod
7. Nabídka zahrnuje dodávku a montáž materiálů a výrobků v kvalitě podle přiložené specifikace, vč. dopravy na staveniště a vnitrostaveništní dopravu a manipulaci, povinných zkoušek materiálů, vzorků a prací ve smyslu platných norem a předpisů. 
8. Součástí nabídky jsou i náklady na dodání potřebných atestů výrobků, provedení provozních zkoušek včetně dodání protokolů a revizních zpráv a náklady na zaškolení obsluhy. 
9. Součástí ceny díla je vytyčení, ochrana a zajištění stávajících inženýrských sítí (křižujících nebo v souběhu s prováděnými pracemi). 
10. Veškeré případné vícenáklady, které vyplynou v průběhu stavby a pokud nebudou vyvolány dodatečnými požadavky objednatele jsou součástí celkové nabídkové ceny a nebudou zvlášť hrazeny.
11. Pokud není uvedeno jinak, jsou součástí jednotkový cen i náklady na přesun hmot, úklid staveniště, výrobní dokumentaci, dokumentaci skutečného stavu, předepsané zkoušky a vzorky, komplexní zkoušky, zábory nebo inženýrskou činnost dodavatele.      </t>
  </si>
  <si>
    <t>Omítkový sanač.syst.,vnitřní,3vrst.</t>
  </si>
  <si>
    <t>Nátěr nebo nástřik stěn vnějších, složitost 3 - 4 hmota silikátova barevná skupina I</t>
  </si>
  <si>
    <t>Revize kanalizace a napojení střešních svodů - kamera vč.záznamu, vyčištění potrubí, protokol revize</t>
  </si>
  <si>
    <t>Nátěr hydrofobizační</t>
  </si>
  <si>
    <t>Řezivo - hranoly, fošny vč. nátěrů specifikovaného PD</t>
  </si>
  <si>
    <t>Nátěr tesařských konstrukcí specifikace dle PD</t>
  </si>
  <si>
    <t>Nátěr tesařských konstrukcí - nátěr dle spefikace PD</t>
  </si>
  <si>
    <t>HZS (stavební práce z důvodu odkrytí skrytých konstrukcí a detailů)</t>
  </si>
  <si>
    <t>kg</t>
  </si>
  <si>
    <t>Opravy oplechování střechy výměnou - do 20m2</t>
  </si>
  <si>
    <t>stáv. krov :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</si>
</sst>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Alignment="1">
      <alignment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3"/>
  <sheetViews>
    <sheetView workbookViewId="0">
      <selection activeCell="A2" sqref="A2:G2"/>
    </sheetView>
  </sheetViews>
  <sheetFormatPr defaultRowHeight="12.75" x14ac:dyDescent="0.2"/>
  <cols>
    <col min="1" max="1" width="86.42578125" customWidth="1"/>
  </cols>
  <sheetData>
    <row r="1" spans="1:7" x14ac:dyDescent="0.2">
      <c r="A1" s="21" t="s">
        <v>40</v>
      </c>
    </row>
    <row r="2" spans="1:7" ht="57.75" customHeight="1" x14ac:dyDescent="0.2">
      <c r="A2" s="198" t="s">
        <v>41</v>
      </c>
      <c r="B2" s="198"/>
      <c r="C2" s="198"/>
      <c r="D2" s="198"/>
      <c r="E2" s="198"/>
      <c r="F2" s="198"/>
      <c r="G2" s="198"/>
    </row>
    <row r="3" spans="1:7" ht="409.5" x14ac:dyDescent="0.2">
      <c r="A3" s="197" t="s">
        <v>586</v>
      </c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1" zoomScaleNormal="100" zoomScaleSheetLayoutView="75" workbookViewId="0">
      <selection activeCell="E2" sqref="E2:J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9" t="s">
        <v>4</v>
      </c>
      <c r="C1" s="200"/>
      <c r="D1" s="200"/>
      <c r="E1" s="200"/>
      <c r="F1" s="200"/>
      <c r="G1" s="200"/>
      <c r="H1" s="200"/>
      <c r="I1" s="200"/>
      <c r="J1" s="201"/>
    </row>
    <row r="2" spans="1:15" ht="36" customHeight="1" x14ac:dyDescent="0.2">
      <c r="A2" s="2"/>
      <c r="B2" s="76" t="s">
        <v>24</v>
      </c>
      <c r="C2" s="77"/>
      <c r="D2" s="78" t="s">
        <v>43</v>
      </c>
      <c r="E2" s="208" t="s">
        <v>44</v>
      </c>
      <c r="F2" s="209"/>
      <c r="G2" s="209"/>
      <c r="H2" s="209"/>
      <c r="I2" s="209"/>
      <c r="J2" s="210"/>
      <c r="O2" s="1"/>
    </row>
    <row r="3" spans="1:15" ht="27" hidden="1" customHeight="1" x14ac:dyDescent="0.2">
      <c r="A3" s="2"/>
      <c r="B3" s="79"/>
      <c r="C3" s="77"/>
      <c r="D3" s="80"/>
      <c r="E3" s="211"/>
      <c r="F3" s="212"/>
      <c r="G3" s="212"/>
      <c r="H3" s="212"/>
      <c r="I3" s="212"/>
      <c r="J3" s="213"/>
    </row>
    <row r="4" spans="1:15" ht="23.25" customHeight="1" x14ac:dyDescent="0.2">
      <c r="A4" s="2"/>
      <c r="B4" s="81"/>
      <c r="C4" s="82"/>
      <c r="D4" s="83"/>
      <c r="E4" s="221" t="s">
        <v>47</v>
      </c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23</v>
      </c>
      <c r="D5" s="225"/>
      <c r="E5" s="226"/>
      <c r="F5" s="226"/>
      <c r="G5" s="226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7"/>
      <c r="E6" s="228"/>
      <c r="F6" s="228"/>
      <c r="G6" s="22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9"/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5"/>
      <c r="E11" s="215"/>
      <c r="F11" s="215"/>
      <c r="G11" s="215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0"/>
      <c r="E12" s="220"/>
      <c r="F12" s="220"/>
      <c r="G12" s="220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3"/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4"/>
      <c r="F15" s="214"/>
      <c r="G15" s="216"/>
      <c r="H15" s="216"/>
      <c r="I15" s="216" t="s">
        <v>31</v>
      </c>
      <c r="J15" s="217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205"/>
      <c r="F16" s="206"/>
      <c r="G16" s="205"/>
      <c r="H16" s="206"/>
      <c r="I16" s="205">
        <f>SUMIF(F51:F71,A16,I51:I71)+SUMIF(F51:F71,"PSU",I51:I71)</f>
        <v>0</v>
      </c>
      <c r="J16" s="207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205"/>
      <c r="F17" s="206"/>
      <c r="G17" s="205"/>
      <c r="H17" s="206"/>
      <c r="I17" s="205">
        <f>SUMIF(F51:F71,A17,I51:I71)</f>
        <v>0</v>
      </c>
      <c r="J17" s="207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205"/>
      <c r="F18" s="206"/>
      <c r="G18" s="205"/>
      <c r="H18" s="206"/>
      <c r="I18" s="205">
        <f>SUMIF(F51:F71,A18,I51:I71)</f>
        <v>0</v>
      </c>
      <c r="J18" s="207"/>
    </row>
    <row r="19" spans="1:10" ht="23.25" customHeight="1" x14ac:dyDescent="0.2">
      <c r="A19" s="138" t="s">
        <v>96</v>
      </c>
      <c r="B19" s="38" t="s">
        <v>29</v>
      </c>
      <c r="C19" s="62"/>
      <c r="D19" s="63"/>
      <c r="E19" s="205"/>
      <c r="F19" s="206"/>
      <c r="G19" s="205"/>
      <c r="H19" s="206"/>
      <c r="I19" s="205">
        <f>SUMIF(F51:F71,A19,I51:I71)</f>
        <v>0</v>
      </c>
      <c r="J19" s="207"/>
    </row>
    <row r="20" spans="1:10" ht="23.25" customHeight="1" x14ac:dyDescent="0.2">
      <c r="A20" s="138" t="s">
        <v>97</v>
      </c>
      <c r="B20" s="38" t="s">
        <v>30</v>
      </c>
      <c r="C20" s="62"/>
      <c r="D20" s="63"/>
      <c r="E20" s="205"/>
      <c r="F20" s="206"/>
      <c r="G20" s="205"/>
      <c r="H20" s="206"/>
      <c r="I20" s="205">
        <f>SUMIF(F51:F71,A20,I51:I71)</f>
        <v>0</v>
      </c>
      <c r="J20" s="207"/>
    </row>
    <row r="21" spans="1:10" ht="23.25" customHeight="1" x14ac:dyDescent="0.2">
      <c r="A21" s="2"/>
      <c r="B21" s="48" t="s">
        <v>31</v>
      </c>
      <c r="C21" s="64"/>
      <c r="D21" s="65"/>
      <c r="E21" s="218"/>
      <c r="F21" s="219"/>
      <c r="G21" s="218"/>
      <c r="H21" s="219"/>
      <c r="I21" s="218">
        <f>SUM(I16:J20)</f>
        <v>0</v>
      </c>
      <c r="J21" s="23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4">
        <f>ZakladDPHSniVypocet</f>
        <v>0</v>
      </c>
      <c r="H23" s="235"/>
      <c r="I23" s="23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2">
        <f>ZakladDPHSni*0.15</f>
        <v>0</v>
      </c>
      <c r="H24" s="233"/>
      <c r="I24" s="23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4">
        <f>ZakladDPHZaklVypocet</f>
        <v>0</v>
      </c>
      <c r="H25" s="235"/>
      <c r="I25" s="23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2">
        <f>A25</f>
        <v>0</v>
      </c>
      <c r="H26" s="203"/>
      <c r="I26" s="20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4">
        <f>CenaCelkem-(ZakladDPHSni+DPHSni+ZakladDPHZakl+DPHZakl)</f>
        <v>0</v>
      </c>
      <c r="H27" s="204"/>
      <c r="I27" s="204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38">
        <f>ZakladDPHSniVypocet+ZakladDPHZaklVypocet</f>
        <v>0</v>
      </c>
      <c r="H28" s="238"/>
      <c r="I28" s="238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37">
        <f>ZakladDPHSni+DPHSni</f>
        <v>0</v>
      </c>
      <c r="H29" s="237"/>
      <c r="I29" s="237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9"/>
      <c r="E34" s="240"/>
      <c r="G34" s="241"/>
      <c r="H34" s="242"/>
      <c r="I34" s="242"/>
      <c r="J34" s="25"/>
    </row>
    <row r="35" spans="1:10" ht="12.75" customHeight="1" x14ac:dyDescent="0.2">
      <c r="A35" s="2"/>
      <c r="B35" s="2"/>
      <c r="D35" s="231" t="s">
        <v>2</v>
      </c>
      <c r="E35" s="23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45</v>
      </c>
      <c r="C39" s="243"/>
      <c r="D39" s="243"/>
      <c r="E39" s="243"/>
      <c r="F39" s="99">
        <f>'03 01 Pol'!AE36+'03 02 Pol'!AE446+'03 03 Pol'!AE29</f>
        <v>0</v>
      </c>
      <c r="G39" s="100">
        <f>'03 01 Pol'!AF36+'03 02 Pol'!AF446+'03 03 Pol'!AF29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customHeight="1" x14ac:dyDescent="0.2">
      <c r="A40" s="88">
        <v>2</v>
      </c>
      <c r="B40" s="103" t="s">
        <v>46</v>
      </c>
      <c r="C40" s="244" t="s">
        <v>47</v>
      </c>
      <c r="D40" s="244"/>
      <c r="E40" s="244"/>
      <c r="F40" s="104">
        <f>'03 01 Pol'!AE36+'03 02 Pol'!AE446+'03 03 Pol'!AE29</f>
        <v>0</v>
      </c>
      <c r="G40" s="105">
        <f>'03 01 Pol'!AF36+'03 02 Pol'!AF446+'03 03 Pol'!AF29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customHeight="1" x14ac:dyDescent="0.2">
      <c r="A41" s="88">
        <v>3</v>
      </c>
      <c r="B41" s="107" t="s">
        <v>48</v>
      </c>
      <c r="C41" s="243" t="s">
        <v>49</v>
      </c>
      <c r="D41" s="243"/>
      <c r="E41" s="243"/>
      <c r="F41" s="108">
        <f>'03 01 Pol'!AE36</f>
        <v>0</v>
      </c>
      <c r="G41" s="101">
        <f>'03 01 Pol'!AF36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customHeight="1" x14ac:dyDescent="0.2">
      <c r="A42" s="88">
        <v>3</v>
      </c>
      <c r="B42" s="107" t="s">
        <v>50</v>
      </c>
      <c r="C42" s="243" t="s">
        <v>51</v>
      </c>
      <c r="D42" s="243"/>
      <c r="E42" s="243"/>
      <c r="F42" s="108">
        <f>'03 02 Pol'!AE446</f>
        <v>0</v>
      </c>
      <c r="G42" s="101">
        <f>'03 02 Pol'!AF446</f>
        <v>0</v>
      </c>
      <c r="H42" s="101">
        <f>(F42*SazbaDPH1/100)+(G42*SazbaDPH2/100)</f>
        <v>0</v>
      </c>
      <c r="I42" s="101">
        <f>F42+G42+H42</f>
        <v>0</v>
      </c>
      <c r="J42" s="102" t="e">
        <f ca="1">IF(_xlfn.SINGLE(CenaCelkemVypocet)=0,"",I42/_xlfn.SINGLE(CenaCelkemVypocet)*100)</f>
        <v>#NAME?</v>
      </c>
    </row>
    <row r="43" spans="1:10" ht="25.5" customHeight="1" x14ac:dyDescent="0.2">
      <c r="A43" s="88">
        <v>3</v>
      </c>
      <c r="B43" s="107" t="s">
        <v>46</v>
      </c>
      <c r="C43" s="243" t="s">
        <v>52</v>
      </c>
      <c r="D43" s="243"/>
      <c r="E43" s="243"/>
      <c r="F43" s="108">
        <f>'03 03 Pol'!AE29</f>
        <v>0</v>
      </c>
      <c r="G43" s="101">
        <f>'03 03 Pol'!AF29</f>
        <v>0</v>
      </c>
      <c r="H43" s="101">
        <f>(F43*SazbaDPH1/100)+(G43*SazbaDPH2/100)</f>
        <v>0</v>
      </c>
      <c r="I43" s="101">
        <f>F43+G43+H43</f>
        <v>0</v>
      </c>
      <c r="J43" s="102" t="e">
        <f ca="1">IF(_xlfn.SINGLE(CenaCelkemVypocet)=0,"",I43/_xlfn.SINGLE(CenaCelkemVypocet)*100)</f>
        <v>#NAME?</v>
      </c>
    </row>
    <row r="44" spans="1:10" ht="25.5" customHeight="1" x14ac:dyDescent="0.2">
      <c r="A44" s="88"/>
      <c r="B44" s="245" t="s">
        <v>53</v>
      </c>
      <c r="C44" s="246"/>
      <c r="D44" s="246"/>
      <c r="E44" s="247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 t="e">
        <f ca="1">SUMIF(A39:A43,"=1",J39:J43)</f>
        <v>#NAME?</v>
      </c>
    </row>
    <row r="48" spans="1:10" ht="15.75" x14ac:dyDescent="0.25">
      <c r="B48" s="120" t="s">
        <v>55</v>
      </c>
    </row>
    <row r="50" spans="1:10" ht="25.5" customHeight="1" x14ac:dyDescent="0.2">
      <c r="A50" s="122"/>
      <c r="B50" s="125" t="s">
        <v>18</v>
      </c>
      <c r="C50" s="125" t="s">
        <v>6</v>
      </c>
      <c r="D50" s="126"/>
      <c r="E50" s="126"/>
      <c r="F50" s="127" t="s">
        <v>56</v>
      </c>
      <c r="G50" s="127"/>
      <c r="H50" s="127"/>
      <c r="I50" s="127" t="s">
        <v>31</v>
      </c>
      <c r="J50" s="127" t="s">
        <v>0</v>
      </c>
    </row>
    <row r="51" spans="1:10" ht="36.75" customHeight="1" x14ac:dyDescent="0.2">
      <c r="A51" s="123"/>
      <c r="B51" s="128" t="s">
        <v>57</v>
      </c>
      <c r="C51" s="248" t="s">
        <v>58</v>
      </c>
      <c r="D51" s="249"/>
      <c r="E51" s="249"/>
      <c r="F51" s="134" t="s">
        <v>26</v>
      </c>
      <c r="G51" s="135"/>
      <c r="H51" s="135"/>
      <c r="I51" s="135">
        <f>'03 02 Pol'!G8</f>
        <v>0</v>
      </c>
      <c r="J51" s="132" t="str">
        <f>IF(I72=0,"",I51/I72*100)</f>
        <v/>
      </c>
    </row>
    <row r="52" spans="1:10" ht="36.75" customHeight="1" x14ac:dyDescent="0.2">
      <c r="A52" s="123"/>
      <c r="B52" s="128" t="s">
        <v>59</v>
      </c>
      <c r="C52" s="248" t="s">
        <v>60</v>
      </c>
      <c r="D52" s="249"/>
      <c r="E52" s="249"/>
      <c r="F52" s="134" t="s">
        <v>26</v>
      </c>
      <c r="G52" s="135"/>
      <c r="H52" s="135"/>
      <c r="I52" s="135">
        <f>'03 01 Pol'!G8+'03 02 Pol'!G38</f>
        <v>0</v>
      </c>
      <c r="J52" s="132" t="str">
        <f>IF(I72=0,"",I52/I72*100)</f>
        <v/>
      </c>
    </row>
    <row r="53" spans="1:10" ht="36.75" customHeight="1" x14ac:dyDescent="0.2">
      <c r="A53" s="123"/>
      <c r="B53" s="128" t="s">
        <v>61</v>
      </c>
      <c r="C53" s="248" t="s">
        <v>62</v>
      </c>
      <c r="D53" s="249"/>
      <c r="E53" s="249"/>
      <c r="F53" s="134" t="s">
        <v>26</v>
      </c>
      <c r="G53" s="135"/>
      <c r="H53" s="135"/>
      <c r="I53" s="135">
        <f>'03 02 Pol'!G82</f>
        <v>0</v>
      </c>
      <c r="J53" s="132" t="str">
        <f>IF(I72=0,"",I53/I72*100)</f>
        <v/>
      </c>
    </row>
    <row r="54" spans="1:10" ht="36.75" customHeight="1" x14ac:dyDescent="0.2">
      <c r="A54" s="123"/>
      <c r="B54" s="128" t="s">
        <v>63</v>
      </c>
      <c r="C54" s="248" t="s">
        <v>64</v>
      </c>
      <c r="D54" s="249"/>
      <c r="E54" s="249"/>
      <c r="F54" s="134" t="s">
        <v>26</v>
      </c>
      <c r="G54" s="135"/>
      <c r="H54" s="135"/>
      <c r="I54" s="135">
        <f>'03 02 Pol'!G112</f>
        <v>0</v>
      </c>
      <c r="J54" s="132" t="str">
        <f>IF(I72=0,"",I54/I72*100)</f>
        <v/>
      </c>
    </row>
    <row r="55" spans="1:10" ht="36.75" customHeight="1" x14ac:dyDescent="0.2">
      <c r="A55" s="123"/>
      <c r="B55" s="128" t="s">
        <v>65</v>
      </c>
      <c r="C55" s="248" t="s">
        <v>66</v>
      </c>
      <c r="D55" s="249"/>
      <c r="E55" s="249"/>
      <c r="F55" s="134" t="s">
        <v>26</v>
      </c>
      <c r="G55" s="135"/>
      <c r="H55" s="135"/>
      <c r="I55" s="135">
        <f>'03 02 Pol'!G115</f>
        <v>0</v>
      </c>
      <c r="J55" s="132" t="str">
        <f>IF(I72=0,"",I55/I72*100)</f>
        <v/>
      </c>
    </row>
    <row r="56" spans="1:10" ht="36.75" customHeight="1" x14ac:dyDescent="0.2">
      <c r="A56" s="123"/>
      <c r="B56" s="128" t="s">
        <v>67</v>
      </c>
      <c r="C56" s="248" t="s">
        <v>68</v>
      </c>
      <c r="D56" s="249"/>
      <c r="E56" s="249"/>
      <c r="F56" s="134" t="s">
        <v>26</v>
      </c>
      <c r="G56" s="135"/>
      <c r="H56" s="135"/>
      <c r="I56" s="135">
        <f>'03 02 Pol'!G187</f>
        <v>0</v>
      </c>
      <c r="J56" s="132" t="str">
        <f>IF(I72=0,"",I56/I72*100)</f>
        <v/>
      </c>
    </row>
    <row r="57" spans="1:10" ht="36.75" customHeight="1" x14ac:dyDescent="0.2">
      <c r="A57" s="123"/>
      <c r="B57" s="128" t="s">
        <v>69</v>
      </c>
      <c r="C57" s="248" t="s">
        <v>70</v>
      </c>
      <c r="D57" s="249"/>
      <c r="E57" s="249"/>
      <c r="F57" s="134" t="s">
        <v>26</v>
      </c>
      <c r="G57" s="135"/>
      <c r="H57" s="135"/>
      <c r="I57" s="135">
        <f>'03 02 Pol'!G209</f>
        <v>0</v>
      </c>
      <c r="J57" s="132" t="str">
        <f>IF(I72=0,"",I57/I72*100)</f>
        <v/>
      </c>
    </row>
    <row r="58" spans="1:10" ht="36.75" customHeight="1" x14ac:dyDescent="0.2">
      <c r="A58" s="123"/>
      <c r="B58" s="128" t="s">
        <v>71</v>
      </c>
      <c r="C58" s="248" t="s">
        <v>72</v>
      </c>
      <c r="D58" s="249"/>
      <c r="E58" s="249"/>
      <c r="F58" s="134" t="s">
        <v>26</v>
      </c>
      <c r="G58" s="135"/>
      <c r="H58" s="135"/>
      <c r="I58" s="135">
        <f>'03 02 Pol'!G211</f>
        <v>0</v>
      </c>
      <c r="J58" s="132" t="str">
        <f>IF(I72=0,"",I58/I72*100)</f>
        <v/>
      </c>
    </row>
    <row r="59" spans="1:10" ht="36.75" customHeight="1" x14ac:dyDescent="0.2">
      <c r="A59" s="123"/>
      <c r="B59" s="128" t="s">
        <v>73</v>
      </c>
      <c r="C59" s="248" t="s">
        <v>74</v>
      </c>
      <c r="D59" s="249"/>
      <c r="E59" s="249"/>
      <c r="F59" s="134" t="s">
        <v>26</v>
      </c>
      <c r="G59" s="135"/>
      <c r="H59" s="135"/>
      <c r="I59" s="135">
        <f>'03 02 Pol'!G227</f>
        <v>0</v>
      </c>
      <c r="J59" s="132" t="str">
        <f>IF(I72=0,"",I59/I72*100)</f>
        <v/>
      </c>
    </row>
    <row r="60" spans="1:10" ht="36.75" customHeight="1" x14ac:dyDescent="0.2">
      <c r="A60" s="123"/>
      <c r="B60" s="128" t="s">
        <v>75</v>
      </c>
      <c r="C60" s="248" t="s">
        <v>76</v>
      </c>
      <c r="D60" s="249"/>
      <c r="E60" s="249"/>
      <c r="F60" s="134" t="s">
        <v>26</v>
      </c>
      <c r="G60" s="135"/>
      <c r="H60" s="135"/>
      <c r="I60" s="135">
        <f>'03 02 Pol'!G264</f>
        <v>0</v>
      </c>
      <c r="J60" s="132" t="str">
        <f>IF(I72=0,"",I60/I72*100)</f>
        <v/>
      </c>
    </row>
    <row r="61" spans="1:10" ht="36.75" customHeight="1" x14ac:dyDescent="0.2">
      <c r="A61" s="123"/>
      <c r="B61" s="128" t="s">
        <v>77</v>
      </c>
      <c r="C61" s="248" t="s">
        <v>78</v>
      </c>
      <c r="D61" s="249"/>
      <c r="E61" s="249"/>
      <c r="F61" s="134" t="s">
        <v>26</v>
      </c>
      <c r="G61" s="135"/>
      <c r="H61" s="135"/>
      <c r="I61" s="135">
        <f>'03 01 Pol'!G33+'03 02 Pol'!G334</f>
        <v>0</v>
      </c>
      <c r="J61" s="132" t="str">
        <f>IF(I72=0,"",I61/I72*100)</f>
        <v/>
      </c>
    </row>
    <row r="62" spans="1:10" ht="36.75" customHeight="1" x14ac:dyDescent="0.2">
      <c r="A62" s="123"/>
      <c r="B62" s="128" t="s">
        <v>79</v>
      </c>
      <c r="C62" s="248" t="s">
        <v>80</v>
      </c>
      <c r="D62" s="249"/>
      <c r="E62" s="249"/>
      <c r="F62" s="134" t="s">
        <v>26</v>
      </c>
      <c r="G62" s="135"/>
      <c r="H62" s="135"/>
      <c r="I62" s="135">
        <f>'03 02 Pol'!G336</f>
        <v>0</v>
      </c>
      <c r="J62" s="132" t="str">
        <f>IF(I72=0,"",I62/I72*100)</f>
        <v/>
      </c>
    </row>
    <row r="63" spans="1:10" ht="36.75" customHeight="1" x14ac:dyDescent="0.2">
      <c r="A63" s="123"/>
      <c r="B63" s="128" t="s">
        <v>81</v>
      </c>
      <c r="C63" s="248" t="s">
        <v>82</v>
      </c>
      <c r="D63" s="249"/>
      <c r="E63" s="249"/>
      <c r="F63" s="134" t="s">
        <v>27</v>
      </c>
      <c r="G63" s="135"/>
      <c r="H63" s="135"/>
      <c r="I63" s="135">
        <f>'03 02 Pol'!G340</f>
        <v>0</v>
      </c>
      <c r="J63" s="132" t="str">
        <f>IF(I72=0,"",I63/I72*100)</f>
        <v/>
      </c>
    </row>
    <row r="64" spans="1:10" ht="36.75" customHeight="1" x14ac:dyDescent="0.2">
      <c r="A64" s="123"/>
      <c r="B64" s="128" t="s">
        <v>83</v>
      </c>
      <c r="C64" s="248" t="s">
        <v>84</v>
      </c>
      <c r="D64" s="249"/>
      <c r="E64" s="249"/>
      <c r="F64" s="134" t="s">
        <v>27</v>
      </c>
      <c r="G64" s="135"/>
      <c r="H64" s="135"/>
      <c r="I64" s="135">
        <f>'03 02 Pol'!G342</f>
        <v>0</v>
      </c>
      <c r="J64" s="132" t="str">
        <f>IF(I72=0,"",I64/I72*100)</f>
        <v/>
      </c>
    </row>
    <row r="65" spans="1:10" ht="36.75" customHeight="1" x14ac:dyDescent="0.2">
      <c r="A65" s="123"/>
      <c r="B65" s="128" t="s">
        <v>85</v>
      </c>
      <c r="C65" s="248" t="s">
        <v>86</v>
      </c>
      <c r="D65" s="249"/>
      <c r="E65" s="249"/>
      <c r="F65" s="134" t="s">
        <v>27</v>
      </c>
      <c r="G65" s="135"/>
      <c r="H65" s="135"/>
      <c r="I65" s="135">
        <f>'03 02 Pol'!G348</f>
        <v>0</v>
      </c>
      <c r="J65" s="132" t="str">
        <f>IF(I72=0,"",I65/I72*100)</f>
        <v/>
      </c>
    </row>
    <row r="66" spans="1:10" ht="36.75" customHeight="1" x14ac:dyDescent="0.2">
      <c r="A66" s="123"/>
      <c r="B66" s="128" t="s">
        <v>87</v>
      </c>
      <c r="C66" s="248" t="s">
        <v>88</v>
      </c>
      <c r="D66" s="249"/>
      <c r="E66" s="249"/>
      <c r="F66" s="134" t="s">
        <v>27</v>
      </c>
      <c r="G66" s="135"/>
      <c r="H66" s="135"/>
      <c r="I66" s="135">
        <f>'03 02 Pol'!G358</f>
        <v>0</v>
      </c>
      <c r="J66" s="132" t="str">
        <f>IF(I72=0,"",I66/I72*100)</f>
        <v/>
      </c>
    </row>
    <row r="67" spans="1:10" ht="36.75" customHeight="1" x14ac:dyDescent="0.2">
      <c r="A67" s="123"/>
      <c r="B67" s="128" t="s">
        <v>89</v>
      </c>
      <c r="C67" s="248" t="s">
        <v>90</v>
      </c>
      <c r="D67" s="249"/>
      <c r="E67" s="249"/>
      <c r="F67" s="134" t="s">
        <v>27</v>
      </c>
      <c r="G67" s="135"/>
      <c r="H67" s="135"/>
      <c r="I67" s="135">
        <f>'03 02 Pol'!G387</f>
        <v>0</v>
      </c>
      <c r="J67" s="132" t="str">
        <f>IF(I72=0,"",I67/I72*100)</f>
        <v/>
      </c>
    </row>
    <row r="68" spans="1:10" ht="36.75" customHeight="1" x14ac:dyDescent="0.2">
      <c r="A68" s="123"/>
      <c r="B68" s="128" t="s">
        <v>91</v>
      </c>
      <c r="C68" s="248" t="s">
        <v>92</v>
      </c>
      <c r="D68" s="249"/>
      <c r="E68" s="249"/>
      <c r="F68" s="134" t="s">
        <v>27</v>
      </c>
      <c r="G68" s="135"/>
      <c r="H68" s="135"/>
      <c r="I68" s="135">
        <f>'03 02 Pol'!G399</f>
        <v>0</v>
      </c>
      <c r="J68" s="132" t="str">
        <f>IF(I72=0,"",I68/I72*100)</f>
        <v/>
      </c>
    </row>
    <row r="69" spans="1:10" ht="36.75" customHeight="1" x14ac:dyDescent="0.2">
      <c r="A69" s="123"/>
      <c r="B69" s="128" t="s">
        <v>93</v>
      </c>
      <c r="C69" s="248" t="s">
        <v>94</v>
      </c>
      <c r="D69" s="249"/>
      <c r="E69" s="249"/>
      <c r="F69" s="134" t="s">
        <v>95</v>
      </c>
      <c r="G69" s="135"/>
      <c r="H69" s="135"/>
      <c r="I69" s="135">
        <f>'03 02 Pol'!G440</f>
        <v>0</v>
      </c>
      <c r="J69" s="132" t="str">
        <f>IF(I72=0,"",I69/I72*100)</f>
        <v/>
      </c>
    </row>
    <row r="70" spans="1:10" ht="36.75" customHeight="1" x14ac:dyDescent="0.2">
      <c r="A70" s="123"/>
      <c r="B70" s="128" t="s">
        <v>96</v>
      </c>
      <c r="C70" s="248" t="s">
        <v>29</v>
      </c>
      <c r="D70" s="249"/>
      <c r="E70" s="249"/>
      <c r="F70" s="134" t="s">
        <v>96</v>
      </c>
      <c r="G70" s="135"/>
      <c r="H70" s="135"/>
      <c r="I70" s="135">
        <f>'03 03 Pol'!G8</f>
        <v>0</v>
      </c>
      <c r="J70" s="132" t="str">
        <f>IF(I72=0,"",I70/I72*100)</f>
        <v/>
      </c>
    </row>
    <row r="71" spans="1:10" ht="36.75" customHeight="1" x14ac:dyDescent="0.2">
      <c r="A71" s="123"/>
      <c r="B71" s="128" t="s">
        <v>97</v>
      </c>
      <c r="C71" s="248" t="s">
        <v>30</v>
      </c>
      <c r="D71" s="249"/>
      <c r="E71" s="249"/>
      <c r="F71" s="134" t="s">
        <v>97</v>
      </c>
      <c r="G71" s="135"/>
      <c r="H71" s="135"/>
      <c r="I71" s="135">
        <f>'03 03 Pol'!G21</f>
        <v>0</v>
      </c>
      <c r="J71" s="132" t="str">
        <f>IF(I72=0,"",I71/I72*100)</f>
        <v/>
      </c>
    </row>
    <row r="72" spans="1:10" ht="25.5" customHeight="1" x14ac:dyDescent="0.2">
      <c r="A72" s="124"/>
      <c r="B72" s="129" t="s">
        <v>1</v>
      </c>
      <c r="C72" s="130"/>
      <c r="D72" s="131"/>
      <c r="E72" s="131"/>
      <c r="F72" s="136"/>
      <c r="G72" s="137"/>
      <c r="H72" s="137"/>
      <c r="I72" s="137">
        <f>SUM(I51:I71)</f>
        <v>0</v>
      </c>
      <c r="J72" s="133">
        <f>SUM(J51:J71)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8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9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10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75C8D-1AF6-411F-9147-F64B2E333B3F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98</v>
      </c>
    </row>
    <row r="2" spans="1:60" ht="24.95" customHeight="1" x14ac:dyDescent="0.2">
      <c r="A2" s="139" t="s">
        <v>8</v>
      </c>
      <c r="B2" s="49" t="s">
        <v>43</v>
      </c>
      <c r="C2" s="267" t="s">
        <v>44</v>
      </c>
      <c r="D2" s="268"/>
      <c r="E2" s="268"/>
      <c r="F2" s="268"/>
      <c r="G2" s="269"/>
      <c r="AG2" t="s">
        <v>99</v>
      </c>
    </row>
    <row r="3" spans="1:60" ht="24.95" customHeight="1" x14ac:dyDescent="0.2">
      <c r="A3" s="139" t="s">
        <v>9</v>
      </c>
      <c r="B3" s="49" t="s">
        <v>46</v>
      </c>
      <c r="C3" s="267" t="s">
        <v>47</v>
      </c>
      <c r="D3" s="268"/>
      <c r="E3" s="268"/>
      <c r="F3" s="268"/>
      <c r="G3" s="269"/>
      <c r="AC3" s="121" t="s">
        <v>99</v>
      </c>
      <c r="AG3" t="s">
        <v>100</v>
      </c>
    </row>
    <row r="4" spans="1:60" ht="24.95" customHeight="1" x14ac:dyDescent="0.2">
      <c r="A4" s="140" t="s">
        <v>10</v>
      </c>
      <c r="B4" s="141" t="s">
        <v>48</v>
      </c>
      <c r="C4" s="270" t="s">
        <v>49</v>
      </c>
      <c r="D4" s="271"/>
      <c r="E4" s="271"/>
      <c r="F4" s="271"/>
      <c r="G4" s="272"/>
      <c r="AG4" t="s">
        <v>101</v>
      </c>
    </row>
    <row r="5" spans="1:60" x14ac:dyDescent="0.2">
      <c r="D5" s="10"/>
    </row>
    <row r="6" spans="1:60" ht="38.25" x14ac:dyDescent="0.2">
      <c r="A6" s="143" t="s">
        <v>102</v>
      </c>
      <c r="B6" s="145" t="s">
        <v>103</v>
      </c>
      <c r="C6" s="145" t="s">
        <v>104</v>
      </c>
      <c r="D6" s="144" t="s">
        <v>105</v>
      </c>
      <c r="E6" s="143" t="s">
        <v>106</v>
      </c>
      <c r="F6" s="142" t="s">
        <v>107</v>
      </c>
      <c r="G6" s="143" t="s">
        <v>31</v>
      </c>
      <c r="H6" s="146" t="s">
        <v>32</v>
      </c>
      <c r="I6" s="146" t="s">
        <v>108</v>
      </c>
      <c r="J6" s="146" t="s">
        <v>33</v>
      </c>
      <c r="K6" s="146" t="s">
        <v>109</v>
      </c>
      <c r="L6" s="146" t="s">
        <v>110</v>
      </c>
      <c r="M6" s="146" t="s">
        <v>111</v>
      </c>
      <c r="N6" s="146" t="s">
        <v>112</v>
      </c>
      <c r="O6" s="146" t="s">
        <v>113</v>
      </c>
      <c r="P6" s="146" t="s">
        <v>114</v>
      </c>
      <c r="Q6" s="146" t="s">
        <v>115</v>
      </c>
      <c r="R6" s="146" t="s">
        <v>116</v>
      </c>
      <c r="S6" s="146" t="s">
        <v>117</v>
      </c>
      <c r="T6" s="146" t="s">
        <v>118</v>
      </c>
      <c r="U6" s="146" t="s">
        <v>119</v>
      </c>
      <c r="V6" s="146" t="s">
        <v>120</v>
      </c>
      <c r="W6" s="146" t="s">
        <v>121</v>
      </c>
      <c r="X6" s="146" t="s">
        <v>122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123</v>
      </c>
      <c r="B8" s="163" t="s">
        <v>59</v>
      </c>
      <c r="C8" s="181" t="s">
        <v>60</v>
      </c>
      <c r="D8" s="164"/>
      <c r="E8" s="165"/>
      <c r="F8" s="166"/>
      <c r="G8" s="167">
        <f>SUMIF(AG9:AG32,"&lt;&gt;NOR",G9:G32)</f>
        <v>0</v>
      </c>
      <c r="H8" s="161"/>
      <c r="I8" s="161">
        <f>SUM(I9:I32)</f>
        <v>0</v>
      </c>
      <c r="J8" s="161"/>
      <c r="K8" s="161">
        <f>SUM(K9:K32)</f>
        <v>0</v>
      </c>
      <c r="L8" s="161"/>
      <c r="M8" s="161">
        <f>SUM(M9:M32)</f>
        <v>0</v>
      </c>
      <c r="N8" s="161"/>
      <c r="O8" s="161">
        <f>SUM(O9:O32)</f>
        <v>7.32</v>
      </c>
      <c r="P8" s="161"/>
      <c r="Q8" s="161">
        <f>SUM(Q9:Q32)</f>
        <v>0</v>
      </c>
      <c r="R8" s="161"/>
      <c r="S8" s="161"/>
      <c r="T8" s="161"/>
      <c r="U8" s="161"/>
      <c r="V8" s="161">
        <f>SUM(V9:V32)</f>
        <v>31.04</v>
      </c>
      <c r="W8" s="161"/>
      <c r="X8" s="161"/>
      <c r="AG8" t="s">
        <v>124</v>
      </c>
    </row>
    <row r="9" spans="1:60" outlineLevel="1" x14ac:dyDescent="0.2">
      <c r="A9" s="168">
        <v>1</v>
      </c>
      <c r="B9" s="169" t="s">
        <v>125</v>
      </c>
      <c r="C9" s="182" t="s">
        <v>126</v>
      </c>
      <c r="D9" s="170" t="s">
        <v>127</v>
      </c>
      <c r="E9" s="171">
        <v>3.45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15</v>
      </c>
      <c r="M9" s="157">
        <f>G9*(1+L9/100)</f>
        <v>0</v>
      </c>
      <c r="N9" s="157">
        <v>4.0000000000000003E-5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128</v>
      </c>
      <c r="T9" s="157" t="s">
        <v>128</v>
      </c>
      <c r="U9" s="157">
        <v>1.998</v>
      </c>
      <c r="V9" s="157">
        <f>ROUND(E9*U9,2)</f>
        <v>6.89</v>
      </c>
      <c r="W9" s="157"/>
      <c r="X9" s="157" t="s">
        <v>129</v>
      </c>
      <c r="Y9" s="147"/>
      <c r="Z9" s="147"/>
      <c r="AA9" s="147"/>
      <c r="AB9" s="147"/>
      <c r="AC9" s="147"/>
      <c r="AD9" s="147"/>
      <c r="AE9" s="147"/>
      <c r="AF9" s="147"/>
      <c r="AG9" s="147" t="s">
        <v>130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183" t="s">
        <v>131</v>
      </c>
      <c r="D10" s="159"/>
      <c r="E10" s="160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132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83" t="s">
        <v>133</v>
      </c>
      <c r="D11" s="159"/>
      <c r="E11" s="160">
        <v>3.45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132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8">
        <v>2</v>
      </c>
      <c r="B12" s="169" t="s">
        <v>134</v>
      </c>
      <c r="C12" s="182" t="s">
        <v>135</v>
      </c>
      <c r="D12" s="170" t="s">
        <v>127</v>
      </c>
      <c r="E12" s="171">
        <v>1.5333300000000001</v>
      </c>
      <c r="F12" s="172"/>
      <c r="G12" s="173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15</v>
      </c>
      <c r="M12" s="157">
        <f>G12*(1+L12/100)</f>
        <v>0</v>
      </c>
      <c r="N12" s="157">
        <v>4.0000000000000003E-5</v>
      </c>
      <c r="O12" s="157">
        <f>ROUND(E12*N12,2)</f>
        <v>0</v>
      </c>
      <c r="P12" s="157">
        <v>0</v>
      </c>
      <c r="Q12" s="157">
        <f>ROUND(E12*P12,2)</f>
        <v>0</v>
      </c>
      <c r="R12" s="157"/>
      <c r="S12" s="157" t="s">
        <v>128</v>
      </c>
      <c r="T12" s="157" t="s">
        <v>128</v>
      </c>
      <c r="U12" s="157">
        <v>2.25</v>
      </c>
      <c r="V12" s="157">
        <f>ROUND(E12*U12,2)</f>
        <v>3.45</v>
      </c>
      <c r="W12" s="157"/>
      <c r="X12" s="157" t="s">
        <v>129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130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54"/>
      <c r="B13" s="155"/>
      <c r="C13" s="183" t="s">
        <v>136</v>
      </c>
      <c r="D13" s="159"/>
      <c r="E13" s="160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7"/>
      <c r="Z13" s="147"/>
      <c r="AA13" s="147"/>
      <c r="AB13" s="147"/>
      <c r="AC13" s="147"/>
      <c r="AD13" s="147"/>
      <c r="AE13" s="147"/>
      <c r="AF13" s="147"/>
      <c r="AG13" s="147" t="s">
        <v>132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183" t="s">
        <v>137</v>
      </c>
      <c r="D14" s="159"/>
      <c r="E14" s="160">
        <v>1.5333300000000001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132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68">
        <v>3</v>
      </c>
      <c r="B15" s="169" t="s">
        <v>138</v>
      </c>
      <c r="C15" s="182" t="s">
        <v>139</v>
      </c>
      <c r="D15" s="170" t="s">
        <v>127</v>
      </c>
      <c r="E15" s="171">
        <v>3.8333300000000001</v>
      </c>
      <c r="F15" s="172"/>
      <c r="G15" s="173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15</v>
      </c>
      <c r="M15" s="157">
        <f>G15*(1+L15/100)</f>
        <v>0</v>
      </c>
      <c r="N15" s="157">
        <v>1E-4</v>
      </c>
      <c r="O15" s="157">
        <f>ROUND(E15*N15,2)</f>
        <v>0</v>
      </c>
      <c r="P15" s="157">
        <v>0</v>
      </c>
      <c r="Q15" s="157">
        <f>ROUND(E15*P15,2)</f>
        <v>0</v>
      </c>
      <c r="R15" s="157"/>
      <c r="S15" s="157" t="s">
        <v>128</v>
      </c>
      <c r="T15" s="157" t="s">
        <v>128</v>
      </c>
      <c r="U15" s="157">
        <v>5.4</v>
      </c>
      <c r="V15" s="157">
        <f>ROUND(E15*U15,2)</f>
        <v>20.7</v>
      </c>
      <c r="W15" s="157"/>
      <c r="X15" s="157" t="s">
        <v>129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130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183" t="s">
        <v>140</v>
      </c>
      <c r="D16" s="159"/>
      <c r="E16" s="160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132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54"/>
      <c r="B17" s="155"/>
      <c r="C17" s="183" t="s">
        <v>141</v>
      </c>
      <c r="D17" s="159"/>
      <c r="E17" s="160">
        <v>3.8333300000000001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7"/>
      <c r="Z17" s="147"/>
      <c r="AA17" s="147"/>
      <c r="AB17" s="147"/>
      <c r="AC17" s="147"/>
      <c r="AD17" s="147"/>
      <c r="AE17" s="147"/>
      <c r="AF17" s="147"/>
      <c r="AG17" s="147" t="s">
        <v>132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68">
        <v>4</v>
      </c>
      <c r="B18" s="169" t="s">
        <v>142</v>
      </c>
      <c r="C18" s="182" t="s">
        <v>143</v>
      </c>
      <c r="D18" s="170" t="s">
        <v>144</v>
      </c>
      <c r="E18" s="171">
        <v>36</v>
      </c>
      <c r="F18" s="172"/>
      <c r="G18" s="173">
        <f>ROUND(E18*F18,2)</f>
        <v>0</v>
      </c>
      <c r="H18" s="158"/>
      <c r="I18" s="157">
        <f>ROUND(E18*H18,2)</f>
        <v>0</v>
      </c>
      <c r="J18" s="158"/>
      <c r="K18" s="157">
        <f>ROUND(E18*J18,2)</f>
        <v>0</v>
      </c>
      <c r="L18" s="157">
        <v>15</v>
      </c>
      <c r="M18" s="157">
        <f>G18*(1+L18/100)</f>
        <v>0</v>
      </c>
      <c r="N18" s="157">
        <v>3.2000000000000003E-4</v>
      </c>
      <c r="O18" s="157">
        <f>ROUND(E18*N18,2)</f>
        <v>0.01</v>
      </c>
      <c r="P18" s="157">
        <v>0</v>
      </c>
      <c r="Q18" s="157">
        <f>ROUND(E18*P18,2)</f>
        <v>0</v>
      </c>
      <c r="R18" s="157"/>
      <c r="S18" s="157" t="s">
        <v>145</v>
      </c>
      <c r="T18" s="157" t="s">
        <v>146</v>
      </c>
      <c r="U18" s="157">
        <v>0</v>
      </c>
      <c r="V18" s="157">
        <f>ROUND(E18*U18,2)</f>
        <v>0</v>
      </c>
      <c r="W18" s="157"/>
      <c r="X18" s="157" t="s">
        <v>129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130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54"/>
      <c r="B19" s="155"/>
      <c r="C19" s="183" t="s">
        <v>147</v>
      </c>
      <c r="D19" s="159"/>
      <c r="E19" s="160">
        <v>9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7"/>
      <c r="Z19" s="147"/>
      <c r="AA19" s="147"/>
      <c r="AB19" s="147"/>
      <c r="AC19" s="147"/>
      <c r="AD19" s="147"/>
      <c r="AE19" s="147"/>
      <c r="AF19" s="147"/>
      <c r="AG19" s="147" t="s">
        <v>132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183" t="s">
        <v>147</v>
      </c>
      <c r="D20" s="159"/>
      <c r="E20" s="160">
        <v>9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132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83" t="s">
        <v>147</v>
      </c>
      <c r="D21" s="159"/>
      <c r="E21" s="160">
        <v>9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7"/>
      <c r="Z21" s="147"/>
      <c r="AA21" s="147"/>
      <c r="AB21" s="147"/>
      <c r="AC21" s="147"/>
      <c r="AD21" s="147"/>
      <c r="AE21" s="147"/>
      <c r="AF21" s="147"/>
      <c r="AG21" s="147" t="s">
        <v>132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183" t="s">
        <v>147</v>
      </c>
      <c r="D22" s="159"/>
      <c r="E22" s="160">
        <v>9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7"/>
      <c r="Z22" s="147"/>
      <c r="AA22" s="147"/>
      <c r="AB22" s="147"/>
      <c r="AC22" s="147"/>
      <c r="AD22" s="147"/>
      <c r="AE22" s="147"/>
      <c r="AF22" s="147"/>
      <c r="AG22" s="147" t="s">
        <v>132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1" x14ac:dyDescent="0.2">
      <c r="A23" s="168">
        <v>5</v>
      </c>
      <c r="B23" s="169" t="s">
        <v>148</v>
      </c>
      <c r="C23" s="182" t="s">
        <v>149</v>
      </c>
      <c r="D23" s="170" t="s">
        <v>144</v>
      </c>
      <c r="E23" s="171">
        <v>16</v>
      </c>
      <c r="F23" s="172"/>
      <c r="G23" s="173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15</v>
      </c>
      <c r="M23" s="157">
        <f>G23*(1+L23/100)</f>
        <v>0</v>
      </c>
      <c r="N23" s="157">
        <v>3.2849999999999997E-2</v>
      </c>
      <c r="O23" s="157">
        <f>ROUND(E23*N23,2)</f>
        <v>0.53</v>
      </c>
      <c r="P23" s="157">
        <v>0</v>
      </c>
      <c r="Q23" s="157">
        <f>ROUND(E23*P23,2)</f>
        <v>0</v>
      </c>
      <c r="R23" s="157"/>
      <c r="S23" s="157" t="s">
        <v>145</v>
      </c>
      <c r="T23" s="157" t="s">
        <v>146</v>
      </c>
      <c r="U23" s="157">
        <v>0</v>
      </c>
      <c r="V23" s="157">
        <f>ROUND(E23*U23,2)</f>
        <v>0</v>
      </c>
      <c r="W23" s="157"/>
      <c r="X23" s="157" t="s">
        <v>129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130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83" t="s">
        <v>150</v>
      </c>
      <c r="D24" s="159"/>
      <c r="E24" s="160">
        <v>16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7"/>
      <c r="Z24" s="147"/>
      <c r="AA24" s="147"/>
      <c r="AB24" s="147"/>
      <c r="AC24" s="147"/>
      <c r="AD24" s="147"/>
      <c r="AE24" s="147"/>
      <c r="AF24" s="147"/>
      <c r="AG24" s="147" t="s">
        <v>132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68">
        <v>6</v>
      </c>
      <c r="B25" s="169" t="s">
        <v>151</v>
      </c>
      <c r="C25" s="182" t="s">
        <v>152</v>
      </c>
      <c r="D25" s="170" t="s">
        <v>144</v>
      </c>
      <c r="E25" s="171">
        <v>20</v>
      </c>
      <c r="F25" s="172"/>
      <c r="G25" s="173">
        <f>ROUND(E25*F25,2)</f>
        <v>0</v>
      </c>
      <c r="H25" s="158"/>
      <c r="I25" s="157">
        <f>ROUND(E25*H25,2)</f>
        <v>0</v>
      </c>
      <c r="J25" s="158"/>
      <c r="K25" s="157">
        <f>ROUND(E25*J25,2)</f>
        <v>0</v>
      </c>
      <c r="L25" s="157">
        <v>15</v>
      </c>
      <c r="M25" s="157">
        <f>G25*(1+L25/100)</f>
        <v>0</v>
      </c>
      <c r="N25" s="157">
        <v>3.2849999999999997E-2</v>
      </c>
      <c r="O25" s="157">
        <f>ROUND(E25*N25,2)</f>
        <v>0.66</v>
      </c>
      <c r="P25" s="157">
        <v>0</v>
      </c>
      <c r="Q25" s="157">
        <f>ROUND(E25*P25,2)</f>
        <v>0</v>
      </c>
      <c r="R25" s="157"/>
      <c r="S25" s="157" t="s">
        <v>145</v>
      </c>
      <c r="T25" s="157" t="s">
        <v>146</v>
      </c>
      <c r="U25" s="157">
        <v>0</v>
      </c>
      <c r="V25" s="157">
        <f>ROUND(E25*U25,2)</f>
        <v>0</v>
      </c>
      <c r="W25" s="157"/>
      <c r="X25" s="157" t="s">
        <v>129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130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183" t="s">
        <v>153</v>
      </c>
      <c r="D26" s="159"/>
      <c r="E26" s="160">
        <v>20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7"/>
      <c r="Z26" s="147"/>
      <c r="AA26" s="147"/>
      <c r="AB26" s="147"/>
      <c r="AC26" s="147"/>
      <c r="AD26" s="147"/>
      <c r="AE26" s="147"/>
      <c r="AF26" s="147"/>
      <c r="AG26" s="147" t="s">
        <v>132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2.5" outlineLevel="1" x14ac:dyDescent="0.2">
      <c r="A27" s="174">
        <v>7</v>
      </c>
      <c r="B27" s="175" t="s">
        <v>154</v>
      </c>
      <c r="C27" s="184" t="s">
        <v>155</v>
      </c>
      <c r="D27" s="176" t="s">
        <v>156</v>
      </c>
      <c r="E27" s="177">
        <v>4</v>
      </c>
      <c r="F27" s="178"/>
      <c r="G27" s="179">
        <f>ROUND(E27*F27,2)</f>
        <v>0</v>
      </c>
      <c r="H27" s="158"/>
      <c r="I27" s="157">
        <f>ROUND(E27*H27,2)</f>
        <v>0</v>
      </c>
      <c r="J27" s="158"/>
      <c r="K27" s="157">
        <f>ROUND(E27*J27,2)</f>
        <v>0</v>
      </c>
      <c r="L27" s="157">
        <v>15</v>
      </c>
      <c r="M27" s="157">
        <f>G27*(1+L27/100)</f>
        <v>0</v>
      </c>
      <c r="N27" s="157">
        <v>5.1000000000000004E-4</v>
      </c>
      <c r="O27" s="157">
        <f>ROUND(E27*N27,2)</f>
        <v>0</v>
      </c>
      <c r="P27" s="157">
        <v>0</v>
      </c>
      <c r="Q27" s="157">
        <f>ROUND(E27*P27,2)</f>
        <v>0</v>
      </c>
      <c r="R27" s="157"/>
      <c r="S27" s="157" t="s">
        <v>145</v>
      </c>
      <c r="T27" s="157" t="s">
        <v>146</v>
      </c>
      <c r="U27" s="157">
        <v>0</v>
      </c>
      <c r="V27" s="157">
        <f>ROUND(E27*U27,2)</f>
        <v>0</v>
      </c>
      <c r="W27" s="157"/>
      <c r="X27" s="157" t="s">
        <v>129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130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68">
        <v>8</v>
      </c>
      <c r="B28" s="169" t="s">
        <v>157</v>
      </c>
      <c r="C28" s="182" t="s">
        <v>158</v>
      </c>
      <c r="D28" s="170" t="s">
        <v>159</v>
      </c>
      <c r="E28" s="171">
        <v>8.1200000000000005E-3</v>
      </c>
      <c r="F28" s="172"/>
      <c r="G28" s="173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15</v>
      </c>
      <c r="M28" s="157">
        <f>G28*(1+L28/100)</f>
        <v>0</v>
      </c>
      <c r="N28" s="157">
        <v>1</v>
      </c>
      <c r="O28" s="157">
        <f>ROUND(E28*N28,2)</f>
        <v>0.01</v>
      </c>
      <c r="P28" s="157">
        <v>0</v>
      </c>
      <c r="Q28" s="157">
        <f>ROUND(E28*P28,2)</f>
        <v>0</v>
      </c>
      <c r="R28" s="157" t="s">
        <v>160</v>
      </c>
      <c r="S28" s="157" t="s">
        <v>128</v>
      </c>
      <c r="T28" s="157" t="s">
        <v>128</v>
      </c>
      <c r="U28" s="157">
        <v>0</v>
      </c>
      <c r="V28" s="157">
        <f>ROUND(E28*U28,2)</f>
        <v>0</v>
      </c>
      <c r="W28" s="157"/>
      <c r="X28" s="157" t="s">
        <v>161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162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183" t="s">
        <v>163</v>
      </c>
      <c r="D29" s="159"/>
      <c r="E29" s="160">
        <v>8.1200000000000005E-3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7"/>
      <c r="Z29" s="147"/>
      <c r="AA29" s="147"/>
      <c r="AB29" s="147"/>
      <c r="AC29" s="147"/>
      <c r="AD29" s="147"/>
      <c r="AE29" s="147"/>
      <c r="AF29" s="147"/>
      <c r="AG29" s="147" t="s">
        <v>132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2.5" outlineLevel="1" x14ac:dyDescent="0.2">
      <c r="A30" s="168">
        <v>9</v>
      </c>
      <c r="B30" s="169" t="s">
        <v>164</v>
      </c>
      <c r="C30" s="182" t="s">
        <v>165</v>
      </c>
      <c r="D30" s="170" t="s">
        <v>144</v>
      </c>
      <c r="E30" s="171">
        <v>41.4</v>
      </c>
      <c r="F30" s="172"/>
      <c r="G30" s="173">
        <f>ROUND(E30*F30,2)</f>
        <v>0</v>
      </c>
      <c r="H30" s="158"/>
      <c r="I30" s="157">
        <f>ROUND(E30*H30,2)</f>
        <v>0</v>
      </c>
      <c r="J30" s="158"/>
      <c r="K30" s="157">
        <f>ROUND(E30*J30,2)</f>
        <v>0</v>
      </c>
      <c r="L30" s="157">
        <v>15</v>
      </c>
      <c r="M30" s="157">
        <f>G30*(1+L30/100)</f>
        <v>0</v>
      </c>
      <c r="N30" s="157">
        <v>1.4800000000000001E-2</v>
      </c>
      <c r="O30" s="157">
        <f>ROUND(E30*N30,2)</f>
        <v>0.61</v>
      </c>
      <c r="P30" s="157">
        <v>0</v>
      </c>
      <c r="Q30" s="157">
        <f>ROUND(E30*P30,2)</f>
        <v>0</v>
      </c>
      <c r="R30" s="157"/>
      <c r="S30" s="157" t="s">
        <v>145</v>
      </c>
      <c r="T30" s="157" t="s">
        <v>146</v>
      </c>
      <c r="U30" s="157">
        <v>0</v>
      </c>
      <c r="V30" s="157">
        <f>ROUND(E30*U30,2)</f>
        <v>0</v>
      </c>
      <c r="W30" s="157"/>
      <c r="X30" s="157" t="s">
        <v>161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162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3" t="s">
        <v>166</v>
      </c>
      <c r="D31" s="159"/>
      <c r="E31" s="160">
        <v>41.4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132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4">
        <v>10</v>
      </c>
      <c r="B32" s="175" t="s">
        <v>167</v>
      </c>
      <c r="C32" s="184" t="s">
        <v>168</v>
      </c>
      <c r="D32" s="176" t="s">
        <v>159</v>
      </c>
      <c r="E32" s="177">
        <v>5.5</v>
      </c>
      <c r="F32" s="178"/>
      <c r="G32" s="179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15</v>
      </c>
      <c r="M32" s="157">
        <f>G32*(1+L32/100)</f>
        <v>0</v>
      </c>
      <c r="N32" s="157">
        <v>1</v>
      </c>
      <c r="O32" s="157">
        <f>ROUND(E32*N32,2)</f>
        <v>5.5</v>
      </c>
      <c r="P32" s="157">
        <v>0</v>
      </c>
      <c r="Q32" s="157">
        <f>ROUND(E32*P32,2)</f>
        <v>0</v>
      </c>
      <c r="R32" s="157" t="s">
        <v>160</v>
      </c>
      <c r="S32" s="157" t="s">
        <v>128</v>
      </c>
      <c r="T32" s="157" t="s">
        <v>128</v>
      </c>
      <c r="U32" s="157">
        <v>0</v>
      </c>
      <c r="V32" s="157">
        <f>ROUND(E32*U32,2)</f>
        <v>0</v>
      </c>
      <c r="W32" s="157"/>
      <c r="X32" s="157" t="s">
        <v>161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162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x14ac:dyDescent="0.2">
      <c r="A33" s="162" t="s">
        <v>123</v>
      </c>
      <c r="B33" s="163" t="s">
        <v>77</v>
      </c>
      <c r="C33" s="181" t="s">
        <v>78</v>
      </c>
      <c r="D33" s="164"/>
      <c r="E33" s="165"/>
      <c r="F33" s="166"/>
      <c r="G33" s="167">
        <f>SUMIF(AG34:AG34,"&lt;&gt;NOR",G34:G34)</f>
        <v>0</v>
      </c>
      <c r="H33" s="161"/>
      <c r="I33" s="161">
        <f>SUM(I34:I34)</f>
        <v>0</v>
      </c>
      <c r="J33" s="161"/>
      <c r="K33" s="161">
        <f>SUM(K34:K34)</f>
        <v>0</v>
      </c>
      <c r="L33" s="161"/>
      <c r="M33" s="161">
        <f>SUM(M34:M34)</f>
        <v>0</v>
      </c>
      <c r="N33" s="161"/>
      <c r="O33" s="161">
        <f>SUM(O34:O34)</f>
        <v>0</v>
      </c>
      <c r="P33" s="161"/>
      <c r="Q33" s="161">
        <f>SUM(Q34:Q34)</f>
        <v>0</v>
      </c>
      <c r="R33" s="161"/>
      <c r="S33" s="161"/>
      <c r="T33" s="161"/>
      <c r="U33" s="161"/>
      <c r="V33" s="161">
        <f>SUM(V34:V34)</f>
        <v>5.66</v>
      </c>
      <c r="W33" s="161"/>
      <c r="X33" s="161"/>
      <c r="AG33" t="s">
        <v>124</v>
      </c>
    </row>
    <row r="34" spans="1:60" outlineLevel="1" x14ac:dyDescent="0.2">
      <c r="A34" s="168">
        <v>11</v>
      </c>
      <c r="B34" s="169" t="s">
        <v>169</v>
      </c>
      <c r="C34" s="182" t="s">
        <v>170</v>
      </c>
      <c r="D34" s="170" t="s">
        <v>159</v>
      </c>
      <c r="E34" s="171">
        <v>7.3175800000000004</v>
      </c>
      <c r="F34" s="172"/>
      <c r="G34" s="173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15</v>
      </c>
      <c r="M34" s="157">
        <f>G34*(1+L34/100)</f>
        <v>0</v>
      </c>
      <c r="N34" s="157">
        <v>0</v>
      </c>
      <c r="O34" s="157">
        <f>ROUND(E34*N34,2)</f>
        <v>0</v>
      </c>
      <c r="P34" s="157">
        <v>0</v>
      </c>
      <c r="Q34" s="157">
        <f>ROUND(E34*P34,2)</f>
        <v>0</v>
      </c>
      <c r="R34" s="157"/>
      <c r="S34" s="157" t="s">
        <v>128</v>
      </c>
      <c r="T34" s="157" t="s">
        <v>128</v>
      </c>
      <c r="U34" s="157">
        <v>0.77300000000000002</v>
      </c>
      <c r="V34" s="157">
        <f>ROUND(E34*U34,2)</f>
        <v>5.66</v>
      </c>
      <c r="W34" s="157"/>
      <c r="X34" s="157" t="s">
        <v>171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172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x14ac:dyDescent="0.2">
      <c r="A35" s="3"/>
      <c r="B35" s="4"/>
      <c r="C35" s="185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v>15</v>
      </c>
      <c r="AF35">
        <v>21</v>
      </c>
      <c r="AG35" t="s">
        <v>110</v>
      </c>
    </row>
    <row r="36" spans="1:60" x14ac:dyDescent="0.2">
      <c r="A36" s="150"/>
      <c r="B36" s="151" t="s">
        <v>31</v>
      </c>
      <c r="C36" s="186"/>
      <c r="D36" s="152"/>
      <c r="E36" s="153"/>
      <c r="F36" s="153"/>
      <c r="G36" s="180">
        <f>G8+G33</f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f>SUMIF(L7:L34,AE35,G7:G34)</f>
        <v>0</v>
      </c>
      <c r="AF36">
        <f>SUMIF(L7:L34,AF35,G7:G34)</f>
        <v>0</v>
      </c>
      <c r="AG36" t="s">
        <v>173</v>
      </c>
    </row>
    <row r="37" spans="1:60" x14ac:dyDescent="0.2">
      <c r="A37" s="3"/>
      <c r="B37" s="4"/>
      <c r="C37" s="185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60" x14ac:dyDescent="0.2">
      <c r="A38" s="3"/>
      <c r="B38" s="4"/>
      <c r="C38" s="185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60" x14ac:dyDescent="0.2">
      <c r="A39" s="273" t="s">
        <v>174</v>
      </c>
      <c r="B39" s="273"/>
      <c r="C39" s="274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60" x14ac:dyDescent="0.2">
      <c r="A40" s="254"/>
      <c r="B40" s="255"/>
      <c r="C40" s="256"/>
      <c r="D40" s="255"/>
      <c r="E40" s="255"/>
      <c r="F40" s="255"/>
      <c r="G40" s="257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G40" t="s">
        <v>175</v>
      </c>
    </row>
    <row r="41" spans="1:60" x14ac:dyDescent="0.2">
      <c r="A41" s="258"/>
      <c r="B41" s="259"/>
      <c r="C41" s="260"/>
      <c r="D41" s="259"/>
      <c r="E41" s="259"/>
      <c r="F41" s="259"/>
      <c r="G41" s="261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60" x14ac:dyDescent="0.2">
      <c r="A42" s="258"/>
      <c r="B42" s="259"/>
      <c r="C42" s="260"/>
      <c r="D42" s="259"/>
      <c r="E42" s="259"/>
      <c r="F42" s="259"/>
      <c r="G42" s="261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60" x14ac:dyDescent="0.2">
      <c r="A43" s="258"/>
      <c r="B43" s="259"/>
      <c r="C43" s="260"/>
      <c r="D43" s="259"/>
      <c r="E43" s="259"/>
      <c r="F43" s="259"/>
      <c r="G43" s="261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60" x14ac:dyDescent="0.2">
      <c r="A44" s="262"/>
      <c r="B44" s="263"/>
      <c r="C44" s="264"/>
      <c r="D44" s="263"/>
      <c r="E44" s="263"/>
      <c r="F44" s="263"/>
      <c r="G44" s="265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">
      <c r="A45" s="3"/>
      <c r="B45" s="4"/>
      <c r="C45" s="185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 x14ac:dyDescent="0.2">
      <c r="C46" s="187"/>
      <c r="D46" s="10"/>
      <c r="AG46" t="s">
        <v>176</v>
      </c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40:G44"/>
    <mergeCell ref="A1:G1"/>
    <mergeCell ref="C2:G2"/>
    <mergeCell ref="C3:G3"/>
    <mergeCell ref="C4:G4"/>
    <mergeCell ref="A39:C3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9DA6F-8915-4A6D-BFA9-792A84F78524}">
  <sheetPr>
    <outlinePr summaryBelow="0"/>
  </sheetPr>
  <dimension ref="A1:BH5000"/>
  <sheetViews>
    <sheetView tabSelected="1" workbookViewId="0">
      <pane ySplit="7" topLeftCell="A359" activePane="bottomLeft" state="frozen"/>
      <selection pane="bottomLeft" activeCell="C375" sqref="C375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98</v>
      </c>
    </row>
    <row r="2" spans="1:60" ht="24.95" customHeight="1" x14ac:dyDescent="0.2">
      <c r="A2" s="139" t="s">
        <v>8</v>
      </c>
      <c r="B2" s="49" t="s">
        <v>43</v>
      </c>
      <c r="C2" s="267" t="s">
        <v>44</v>
      </c>
      <c r="D2" s="268"/>
      <c r="E2" s="268"/>
      <c r="F2" s="268"/>
      <c r="G2" s="269"/>
      <c r="AG2" t="s">
        <v>99</v>
      </c>
    </row>
    <row r="3" spans="1:60" ht="24.95" customHeight="1" x14ac:dyDescent="0.2">
      <c r="A3" s="139" t="s">
        <v>9</v>
      </c>
      <c r="B3" s="49" t="s">
        <v>46</v>
      </c>
      <c r="C3" s="267" t="s">
        <v>47</v>
      </c>
      <c r="D3" s="268"/>
      <c r="E3" s="268"/>
      <c r="F3" s="268"/>
      <c r="G3" s="269"/>
      <c r="AC3" s="121" t="s">
        <v>99</v>
      </c>
      <c r="AG3" t="s">
        <v>100</v>
      </c>
    </row>
    <row r="4" spans="1:60" ht="24.95" customHeight="1" x14ac:dyDescent="0.2">
      <c r="A4" s="140" t="s">
        <v>10</v>
      </c>
      <c r="B4" s="141" t="s">
        <v>50</v>
      </c>
      <c r="C4" s="270" t="s">
        <v>51</v>
      </c>
      <c r="D4" s="271"/>
      <c r="E4" s="271"/>
      <c r="F4" s="271"/>
      <c r="G4" s="272"/>
      <c r="AG4" t="s">
        <v>101</v>
      </c>
    </row>
    <row r="5" spans="1:60" x14ac:dyDescent="0.2">
      <c r="D5" s="10"/>
    </row>
    <row r="6" spans="1:60" ht="38.25" x14ac:dyDescent="0.2">
      <c r="A6" s="143" t="s">
        <v>102</v>
      </c>
      <c r="B6" s="145" t="s">
        <v>103</v>
      </c>
      <c r="C6" s="145" t="s">
        <v>104</v>
      </c>
      <c r="D6" s="144" t="s">
        <v>105</v>
      </c>
      <c r="E6" s="143" t="s">
        <v>106</v>
      </c>
      <c r="F6" s="142" t="s">
        <v>107</v>
      </c>
      <c r="G6" s="143" t="s">
        <v>31</v>
      </c>
      <c r="H6" s="146" t="s">
        <v>32</v>
      </c>
      <c r="I6" s="146" t="s">
        <v>108</v>
      </c>
      <c r="J6" s="146" t="s">
        <v>33</v>
      </c>
      <c r="K6" s="146" t="s">
        <v>109</v>
      </c>
      <c r="L6" s="146" t="s">
        <v>110</v>
      </c>
      <c r="M6" s="146" t="s">
        <v>111</v>
      </c>
      <c r="N6" s="146" t="s">
        <v>112</v>
      </c>
      <c r="O6" s="146" t="s">
        <v>113</v>
      </c>
      <c r="P6" s="146" t="s">
        <v>114</v>
      </c>
      <c r="Q6" s="146" t="s">
        <v>115</v>
      </c>
      <c r="R6" s="146" t="s">
        <v>116</v>
      </c>
      <c r="S6" s="146" t="s">
        <v>117</v>
      </c>
      <c r="T6" s="146" t="s">
        <v>118</v>
      </c>
      <c r="U6" s="146" t="s">
        <v>119</v>
      </c>
      <c r="V6" s="146" t="s">
        <v>120</v>
      </c>
      <c r="W6" s="146" t="s">
        <v>121</v>
      </c>
      <c r="X6" s="146" t="s">
        <v>122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123</v>
      </c>
      <c r="B8" s="163" t="s">
        <v>57</v>
      </c>
      <c r="C8" s="181" t="s">
        <v>58</v>
      </c>
      <c r="D8" s="164"/>
      <c r="E8" s="165"/>
      <c r="F8" s="166"/>
      <c r="G8" s="167">
        <f>SUMIF(AG9:AG37,"&lt;&gt;NOR",G9:G37)</f>
        <v>0</v>
      </c>
      <c r="H8" s="161"/>
      <c r="I8" s="161">
        <f>SUM(I9:I37)</f>
        <v>0</v>
      </c>
      <c r="J8" s="161"/>
      <c r="K8" s="161">
        <f>SUM(K9:K37)</f>
        <v>0</v>
      </c>
      <c r="L8" s="161"/>
      <c r="M8" s="161">
        <f>SUM(M9:M37)</f>
        <v>0</v>
      </c>
      <c r="N8" s="161"/>
      <c r="O8" s="161">
        <f>SUM(O9:O37)</f>
        <v>13</v>
      </c>
      <c r="P8" s="161"/>
      <c r="Q8" s="161">
        <f>SUM(Q9:Q37)</f>
        <v>5.18</v>
      </c>
      <c r="R8" s="161"/>
      <c r="S8" s="161"/>
      <c r="T8" s="161"/>
      <c r="U8" s="161"/>
      <c r="V8" s="161">
        <f>SUM(V9:V37)</f>
        <v>83.050000000000026</v>
      </c>
      <c r="W8" s="161"/>
      <c r="X8" s="161"/>
      <c r="AG8" t="s">
        <v>124</v>
      </c>
    </row>
    <row r="9" spans="1:60" outlineLevel="1" x14ac:dyDescent="0.2">
      <c r="A9" s="168">
        <v>1</v>
      </c>
      <c r="B9" s="169" t="s">
        <v>177</v>
      </c>
      <c r="C9" s="182" t="s">
        <v>178</v>
      </c>
      <c r="D9" s="170" t="s">
        <v>179</v>
      </c>
      <c r="E9" s="171">
        <v>12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15</v>
      </c>
      <c r="M9" s="157">
        <f>G9*(1+L9/100)</f>
        <v>0</v>
      </c>
      <c r="N9" s="157">
        <v>0</v>
      </c>
      <c r="O9" s="157">
        <f>ROUND(E9*N9,2)</f>
        <v>0</v>
      </c>
      <c r="P9" s="157">
        <v>0.13800000000000001</v>
      </c>
      <c r="Q9" s="157">
        <f>ROUND(E9*P9,2)</f>
        <v>1.66</v>
      </c>
      <c r="R9" s="157"/>
      <c r="S9" s="157" t="s">
        <v>128</v>
      </c>
      <c r="T9" s="157" t="s">
        <v>128</v>
      </c>
      <c r="U9" s="157">
        <v>0.16</v>
      </c>
      <c r="V9" s="157">
        <f>ROUND(E9*U9,2)</f>
        <v>1.92</v>
      </c>
      <c r="W9" s="157"/>
      <c r="X9" s="157" t="s">
        <v>129</v>
      </c>
      <c r="Y9" s="147"/>
      <c r="Z9" s="147"/>
      <c r="AA9" s="147"/>
      <c r="AB9" s="147"/>
      <c r="AC9" s="147"/>
      <c r="AD9" s="147"/>
      <c r="AE9" s="147"/>
      <c r="AF9" s="147"/>
      <c r="AG9" s="147" t="s">
        <v>130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183" t="s">
        <v>180</v>
      </c>
      <c r="D10" s="159"/>
      <c r="E10" s="160">
        <v>12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132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8">
        <v>2</v>
      </c>
      <c r="B11" s="169" t="s">
        <v>181</v>
      </c>
      <c r="C11" s="182" t="s">
        <v>182</v>
      </c>
      <c r="D11" s="170" t="s">
        <v>179</v>
      </c>
      <c r="E11" s="171">
        <v>8</v>
      </c>
      <c r="F11" s="172"/>
      <c r="G11" s="173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15</v>
      </c>
      <c r="M11" s="157">
        <f>G11*(1+L11/100)</f>
        <v>0</v>
      </c>
      <c r="N11" s="157">
        <v>0</v>
      </c>
      <c r="O11" s="157">
        <f>ROUND(E11*N11,2)</f>
        <v>0</v>
      </c>
      <c r="P11" s="157">
        <v>0.44</v>
      </c>
      <c r="Q11" s="157">
        <f>ROUND(E11*P11,2)</f>
        <v>3.52</v>
      </c>
      <c r="R11" s="157"/>
      <c r="S11" s="157" t="s">
        <v>128</v>
      </c>
      <c r="T11" s="157" t="s">
        <v>128</v>
      </c>
      <c r="U11" s="157">
        <v>0.376</v>
      </c>
      <c r="V11" s="157">
        <f>ROUND(E11*U11,2)</f>
        <v>3.01</v>
      </c>
      <c r="W11" s="157"/>
      <c r="X11" s="157" t="s">
        <v>129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130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183" t="s">
        <v>183</v>
      </c>
      <c r="D12" s="159"/>
      <c r="E12" s="160">
        <v>8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7"/>
      <c r="Z12" s="147"/>
      <c r="AA12" s="147"/>
      <c r="AB12" s="147"/>
      <c r="AC12" s="147"/>
      <c r="AD12" s="147"/>
      <c r="AE12" s="147"/>
      <c r="AF12" s="147"/>
      <c r="AG12" s="147" t="s">
        <v>132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68">
        <v>3</v>
      </c>
      <c r="B13" s="169" t="s">
        <v>184</v>
      </c>
      <c r="C13" s="182" t="s">
        <v>185</v>
      </c>
      <c r="D13" s="170" t="s">
        <v>144</v>
      </c>
      <c r="E13" s="171">
        <v>3</v>
      </c>
      <c r="F13" s="172"/>
      <c r="G13" s="173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15</v>
      </c>
      <c r="M13" s="157">
        <f>G13*(1+L13/100)</f>
        <v>0</v>
      </c>
      <c r="N13" s="157">
        <v>1.2710000000000001E-2</v>
      </c>
      <c r="O13" s="157">
        <f>ROUND(E13*N13,2)</f>
        <v>0.04</v>
      </c>
      <c r="P13" s="157">
        <v>0</v>
      </c>
      <c r="Q13" s="157">
        <f>ROUND(E13*P13,2)</f>
        <v>0</v>
      </c>
      <c r="R13" s="157"/>
      <c r="S13" s="157" t="s">
        <v>128</v>
      </c>
      <c r="T13" s="157" t="s">
        <v>128</v>
      </c>
      <c r="U13" s="157">
        <v>1.153</v>
      </c>
      <c r="V13" s="157">
        <f>ROUND(E13*U13,2)</f>
        <v>3.46</v>
      </c>
      <c r="W13" s="157"/>
      <c r="X13" s="157" t="s">
        <v>129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130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183" t="s">
        <v>61</v>
      </c>
      <c r="D14" s="159"/>
      <c r="E14" s="160">
        <v>3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132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68">
        <v>4</v>
      </c>
      <c r="B15" s="169" t="s">
        <v>186</v>
      </c>
      <c r="C15" s="182" t="s">
        <v>187</v>
      </c>
      <c r="D15" s="170" t="s">
        <v>188</v>
      </c>
      <c r="E15" s="171">
        <v>1.2</v>
      </c>
      <c r="F15" s="172"/>
      <c r="G15" s="173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15</v>
      </c>
      <c r="M15" s="157">
        <f>G15*(1+L15/100)</f>
        <v>0</v>
      </c>
      <c r="N15" s="157">
        <v>0</v>
      </c>
      <c r="O15" s="157">
        <f>ROUND(E15*N15,2)</f>
        <v>0</v>
      </c>
      <c r="P15" s="157">
        <v>0</v>
      </c>
      <c r="Q15" s="157">
        <f>ROUND(E15*P15,2)</f>
        <v>0</v>
      </c>
      <c r="R15" s="157"/>
      <c r="S15" s="157" t="s">
        <v>128</v>
      </c>
      <c r="T15" s="157" t="s">
        <v>128</v>
      </c>
      <c r="U15" s="157">
        <v>16.54</v>
      </c>
      <c r="V15" s="157">
        <f>ROUND(E15*U15,2)</f>
        <v>19.850000000000001</v>
      </c>
      <c r="W15" s="157"/>
      <c r="X15" s="157" t="s">
        <v>129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130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183" t="s">
        <v>189</v>
      </c>
      <c r="D16" s="159"/>
      <c r="E16" s="160">
        <v>1.2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132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68">
        <v>5</v>
      </c>
      <c r="B17" s="169" t="s">
        <v>190</v>
      </c>
      <c r="C17" s="182" t="s">
        <v>191</v>
      </c>
      <c r="D17" s="170" t="s">
        <v>188</v>
      </c>
      <c r="E17" s="171">
        <v>0.92</v>
      </c>
      <c r="F17" s="172"/>
      <c r="G17" s="173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15</v>
      </c>
      <c r="M17" s="157">
        <f>G17*(1+L17/100)</f>
        <v>0</v>
      </c>
      <c r="N17" s="157">
        <v>0</v>
      </c>
      <c r="O17" s="157">
        <f>ROUND(E17*N17,2)</f>
        <v>0</v>
      </c>
      <c r="P17" s="157">
        <v>0</v>
      </c>
      <c r="Q17" s="157">
        <f>ROUND(E17*P17,2)</f>
        <v>0</v>
      </c>
      <c r="R17" s="157"/>
      <c r="S17" s="157" t="s">
        <v>128</v>
      </c>
      <c r="T17" s="157" t="s">
        <v>128</v>
      </c>
      <c r="U17" s="157">
        <v>5.9260000000000002</v>
      </c>
      <c r="V17" s="157">
        <f>ROUND(E17*U17,2)</f>
        <v>5.45</v>
      </c>
      <c r="W17" s="157"/>
      <c r="X17" s="157" t="s">
        <v>129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130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54"/>
      <c r="B18" s="155"/>
      <c r="C18" s="183" t="s">
        <v>192</v>
      </c>
      <c r="D18" s="159"/>
      <c r="E18" s="160">
        <v>0.92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7"/>
      <c r="Z18" s="147"/>
      <c r="AA18" s="147"/>
      <c r="AB18" s="147"/>
      <c r="AC18" s="147"/>
      <c r="AD18" s="147"/>
      <c r="AE18" s="147"/>
      <c r="AF18" s="147"/>
      <c r="AG18" s="147" t="s">
        <v>132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68">
        <v>6</v>
      </c>
      <c r="B19" s="169" t="s">
        <v>193</v>
      </c>
      <c r="C19" s="182" t="s">
        <v>194</v>
      </c>
      <c r="D19" s="170" t="s">
        <v>188</v>
      </c>
      <c r="E19" s="171">
        <v>7.2</v>
      </c>
      <c r="F19" s="172"/>
      <c r="G19" s="173">
        <f>ROUND(E19*F19,2)</f>
        <v>0</v>
      </c>
      <c r="H19" s="158"/>
      <c r="I19" s="157">
        <f>ROUND(E19*H19,2)</f>
        <v>0</v>
      </c>
      <c r="J19" s="158"/>
      <c r="K19" s="157">
        <f>ROUND(E19*J19,2)</f>
        <v>0</v>
      </c>
      <c r="L19" s="157">
        <v>15</v>
      </c>
      <c r="M19" s="157">
        <f>G19*(1+L19/100)</f>
        <v>0</v>
      </c>
      <c r="N19" s="157">
        <v>0</v>
      </c>
      <c r="O19" s="157">
        <f>ROUND(E19*N19,2)</f>
        <v>0</v>
      </c>
      <c r="P19" s="157">
        <v>0</v>
      </c>
      <c r="Q19" s="157">
        <f>ROUND(E19*P19,2)</f>
        <v>0</v>
      </c>
      <c r="R19" s="157"/>
      <c r="S19" s="157" t="s">
        <v>128</v>
      </c>
      <c r="T19" s="157" t="s">
        <v>128</v>
      </c>
      <c r="U19" s="157">
        <v>3.5329999999999999</v>
      </c>
      <c r="V19" s="157">
        <f>ROUND(E19*U19,2)</f>
        <v>25.44</v>
      </c>
      <c r="W19" s="157"/>
      <c r="X19" s="157" t="s">
        <v>129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130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183" t="s">
        <v>195</v>
      </c>
      <c r="D20" s="159"/>
      <c r="E20" s="160">
        <v>7.2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132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68">
        <v>7</v>
      </c>
      <c r="B21" s="169" t="s">
        <v>196</v>
      </c>
      <c r="C21" s="182" t="s">
        <v>197</v>
      </c>
      <c r="D21" s="170" t="s">
        <v>188</v>
      </c>
      <c r="E21" s="171">
        <v>8.1199999999999992</v>
      </c>
      <c r="F21" s="172"/>
      <c r="G21" s="173">
        <f>ROUND(E21*F21,2)</f>
        <v>0</v>
      </c>
      <c r="H21" s="158"/>
      <c r="I21" s="157">
        <f>ROUND(E21*H21,2)</f>
        <v>0</v>
      </c>
      <c r="J21" s="158"/>
      <c r="K21" s="157">
        <f>ROUND(E21*J21,2)</f>
        <v>0</v>
      </c>
      <c r="L21" s="157">
        <v>15</v>
      </c>
      <c r="M21" s="157">
        <f>G21*(1+L21/100)</f>
        <v>0</v>
      </c>
      <c r="N21" s="157">
        <v>0</v>
      </c>
      <c r="O21" s="157">
        <f>ROUND(E21*N21,2)</f>
        <v>0</v>
      </c>
      <c r="P21" s="157">
        <v>0</v>
      </c>
      <c r="Q21" s="157">
        <f>ROUND(E21*P21,2)</f>
        <v>0</v>
      </c>
      <c r="R21" s="157"/>
      <c r="S21" s="157" t="s">
        <v>128</v>
      </c>
      <c r="T21" s="157" t="s">
        <v>128</v>
      </c>
      <c r="U21" s="157">
        <v>1.0999999999999999E-2</v>
      </c>
      <c r="V21" s="157">
        <f>ROUND(E21*U21,2)</f>
        <v>0.09</v>
      </c>
      <c r="W21" s="157"/>
      <c r="X21" s="157" t="s">
        <v>129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198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183" t="s">
        <v>199</v>
      </c>
      <c r="D22" s="159"/>
      <c r="E22" s="160">
        <v>8.1199999999999992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7"/>
      <c r="Z22" s="147"/>
      <c r="AA22" s="147"/>
      <c r="AB22" s="147"/>
      <c r="AC22" s="147"/>
      <c r="AD22" s="147"/>
      <c r="AE22" s="147"/>
      <c r="AF22" s="147"/>
      <c r="AG22" s="147" t="s">
        <v>132</v>
      </c>
      <c r="AH22" s="147">
        <v>5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1" x14ac:dyDescent="0.2">
      <c r="A23" s="168">
        <v>8</v>
      </c>
      <c r="B23" s="169" t="s">
        <v>200</v>
      </c>
      <c r="C23" s="182" t="s">
        <v>201</v>
      </c>
      <c r="D23" s="170" t="s">
        <v>188</v>
      </c>
      <c r="E23" s="171">
        <v>8.1199999999999992</v>
      </c>
      <c r="F23" s="172"/>
      <c r="G23" s="173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15</v>
      </c>
      <c r="M23" s="157">
        <f>G23*(1+L23/100)</f>
        <v>0</v>
      </c>
      <c r="N23" s="157">
        <v>0</v>
      </c>
      <c r="O23" s="157">
        <f>ROUND(E23*N23,2)</f>
        <v>0</v>
      </c>
      <c r="P23" s="157">
        <v>0</v>
      </c>
      <c r="Q23" s="157">
        <f>ROUND(E23*P23,2)</f>
        <v>0</v>
      </c>
      <c r="R23" s="157"/>
      <c r="S23" s="157" t="s">
        <v>128</v>
      </c>
      <c r="T23" s="157" t="s">
        <v>128</v>
      </c>
      <c r="U23" s="157">
        <v>0.66800000000000004</v>
      </c>
      <c r="V23" s="157">
        <f>ROUND(E23*U23,2)</f>
        <v>5.42</v>
      </c>
      <c r="W23" s="157"/>
      <c r="X23" s="157" t="s">
        <v>129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130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83" t="s">
        <v>202</v>
      </c>
      <c r="D24" s="159"/>
      <c r="E24" s="160">
        <v>7.2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7"/>
      <c r="Z24" s="147"/>
      <c r="AA24" s="147"/>
      <c r="AB24" s="147"/>
      <c r="AC24" s="147"/>
      <c r="AD24" s="147"/>
      <c r="AE24" s="147"/>
      <c r="AF24" s="147"/>
      <c r="AG24" s="147" t="s">
        <v>132</v>
      </c>
      <c r="AH24" s="147">
        <v>5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54"/>
      <c r="B25" s="155"/>
      <c r="C25" s="183" t="s">
        <v>203</v>
      </c>
      <c r="D25" s="159"/>
      <c r="E25" s="160">
        <v>0.92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7"/>
      <c r="Z25" s="147"/>
      <c r="AA25" s="147"/>
      <c r="AB25" s="147"/>
      <c r="AC25" s="147"/>
      <c r="AD25" s="147"/>
      <c r="AE25" s="147"/>
      <c r="AF25" s="147"/>
      <c r="AG25" s="147" t="s">
        <v>132</v>
      </c>
      <c r="AH25" s="147">
        <v>5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68">
        <v>9</v>
      </c>
      <c r="B26" s="169" t="s">
        <v>204</v>
      </c>
      <c r="C26" s="182" t="s">
        <v>205</v>
      </c>
      <c r="D26" s="170" t="s">
        <v>188</v>
      </c>
      <c r="E26" s="171">
        <v>8.1199999999999992</v>
      </c>
      <c r="F26" s="172"/>
      <c r="G26" s="173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15</v>
      </c>
      <c r="M26" s="157">
        <f>G26*(1+L26/100)</f>
        <v>0</v>
      </c>
      <c r="N26" s="157">
        <v>0</v>
      </c>
      <c r="O26" s="157">
        <f>ROUND(E26*N26,2)</f>
        <v>0</v>
      </c>
      <c r="P26" s="157">
        <v>0</v>
      </c>
      <c r="Q26" s="157">
        <f>ROUND(E26*P26,2)</f>
        <v>0</v>
      </c>
      <c r="R26" s="157"/>
      <c r="S26" s="157" t="s">
        <v>128</v>
      </c>
      <c r="T26" s="157" t="s">
        <v>128</v>
      </c>
      <c r="U26" s="157">
        <v>0.59099999999999997</v>
      </c>
      <c r="V26" s="157">
        <f>ROUND(E26*U26,2)</f>
        <v>4.8</v>
      </c>
      <c r="W26" s="157"/>
      <c r="X26" s="157" t="s">
        <v>129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130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183" t="s">
        <v>206</v>
      </c>
      <c r="D27" s="159"/>
      <c r="E27" s="160">
        <v>8.1199999999999992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7"/>
      <c r="Z27" s="147"/>
      <c r="AA27" s="147"/>
      <c r="AB27" s="147"/>
      <c r="AC27" s="147"/>
      <c r="AD27" s="147"/>
      <c r="AE27" s="147"/>
      <c r="AF27" s="147"/>
      <c r="AG27" s="147" t="s">
        <v>132</v>
      </c>
      <c r="AH27" s="147">
        <v>5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68">
        <v>10</v>
      </c>
      <c r="B28" s="169" t="s">
        <v>207</v>
      </c>
      <c r="C28" s="182" t="s">
        <v>208</v>
      </c>
      <c r="D28" s="170" t="s">
        <v>188</v>
      </c>
      <c r="E28" s="171">
        <v>8.1199999999999992</v>
      </c>
      <c r="F28" s="172"/>
      <c r="G28" s="173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15</v>
      </c>
      <c r="M28" s="157">
        <f>G28*(1+L28/100)</f>
        <v>0</v>
      </c>
      <c r="N28" s="157">
        <v>0</v>
      </c>
      <c r="O28" s="157">
        <f>ROUND(E28*N28,2)</f>
        <v>0</v>
      </c>
      <c r="P28" s="157">
        <v>0</v>
      </c>
      <c r="Q28" s="157">
        <f>ROUND(E28*P28,2)</f>
        <v>0</v>
      </c>
      <c r="R28" s="157"/>
      <c r="S28" s="157" t="s">
        <v>128</v>
      </c>
      <c r="T28" s="157" t="s">
        <v>128</v>
      </c>
      <c r="U28" s="157">
        <v>0.65200000000000002</v>
      </c>
      <c r="V28" s="157">
        <f>ROUND(E28*U28,2)</f>
        <v>5.29</v>
      </c>
      <c r="W28" s="157"/>
      <c r="X28" s="157" t="s">
        <v>129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130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183" t="s">
        <v>209</v>
      </c>
      <c r="D29" s="159"/>
      <c r="E29" s="160">
        <v>8.1199999999999992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7"/>
      <c r="Z29" s="147"/>
      <c r="AA29" s="147"/>
      <c r="AB29" s="147"/>
      <c r="AC29" s="147"/>
      <c r="AD29" s="147"/>
      <c r="AE29" s="147"/>
      <c r="AF29" s="147"/>
      <c r="AG29" s="147" t="s">
        <v>132</v>
      </c>
      <c r="AH29" s="147">
        <v>5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68">
        <v>11</v>
      </c>
      <c r="B30" s="169" t="s">
        <v>210</v>
      </c>
      <c r="C30" s="182" t="s">
        <v>211</v>
      </c>
      <c r="D30" s="170" t="s">
        <v>188</v>
      </c>
      <c r="E30" s="171">
        <v>7.2</v>
      </c>
      <c r="F30" s="172"/>
      <c r="G30" s="173">
        <f>ROUND(E30*F30,2)</f>
        <v>0</v>
      </c>
      <c r="H30" s="158"/>
      <c r="I30" s="157">
        <f>ROUND(E30*H30,2)</f>
        <v>0</v>
      </c>
      <c r="J30" s="158"/>
      <c r="K30" s="157">
        <f>ROUND(E30*J30,2)</f>
        <v>0</v>
      </c>
      <c r="L30" s="157">
        <v>15</v>
      </c>
      <c r="M30" s="157">
        <f>G30*(1+L30/100)</f>
        <v>0</v>
      </c>
      <c r="N30" s="157">
        <v>0</v>
      </c>
      <c r="O30" s="157">
        <f>ROUND(E30*N30,2)</f>
        <v>0</v>
      </c>
      <c r="P30" s="157">
        <v>0</v>
      </c>
      <c r="Q30" s="157">
        <f>ROUND(E30*P30,2)</f>
        <v>0</v>
      </c>
      <c r="R30" s="157"/>
      <c r="S30" s="157" t="s">
        <v>128</v>
      </c>
      <c r="T30" s="157" t="s">
        <v>128</v>
      </c>
      <c r="U30" s="157">
        <v>1.1499999999999999</v>
      </c>
      <c r="V30" s="157">
        <f>ROUND(E30*U30,2)</f>
        <v>8.2799999999999994</v>
      </c>
      <c r="W30" s="157"/>
      <c r="X30" s="157" t="s">
        <v>129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130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3" t="s">
        <v>212</v>
      </c>
      <c r="D31" s="159"/>
      <c r="E31" s="160">
        <v>7.2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132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8">
        <v>12</v>
      </c>
      <c r="B32" s="169" t="s">
        <v>213</v>
      </c>
      <c r="C32" s="182" t="s">
        <v>214</v>
      </c>
      <c r="D32" s="170" t="s">
        <v>188</v>
      </c>
      <c r="E32" s="171">
        <v>8.1199999999999992</v>
      </c>
      <c r="F32" s="172"/>
      <c r="G32" s="173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15</v>
      </c>
      <c r="M32" s="157">
        <f>G32*(1+L32/100)</f>
        <v>0</v>
      </c>
      <c r="N32" s="157">
        <v>0</v>
      </c>
      <c r="O32" s="157">
        <f>ROUND(E32*N32,2)</f>
        <v>0</v>
      </c>
      <c r="P32" s="157">
        <v>0</v>
      </c>
      <c r="Q32" s="157">
        <f>ROUND(E32*P32,2)</f>
        <v>0</v>
      </c>
      <c r="R32" s="157"/>
      <c r="S32" s="157" t="s">
        <v>128</v>
      </c>
      <c r="T32" s="157" t="s">
        <v>128</v>
      </c>
      <c r="U32" s="157">
        <v>0</v>
      </c>
      <c r="V32" s="157">
        <f>ROUND(E32*U32,2)</f>
        <v>0</v>
      </c>
      <c r="W32" s="157"/>
      <c r="X32" s="157" t="s">
        <v>129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198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183" t="s">
        <v>215</v>
      </c>
      <c r="D33" s="159"/>
      <c r="E33" s="160">
        <v>8.1199999999999992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7"/>
      <c r="Z33" s="147"/>
      <c r="AA33" s="147"/>
      <c r="AB33" s="147"/>
      <c r="AC33" s="147"/>
      <c r="AD33" s="147"/>
      <c r="AE33" s="147"/>
      <c r="AF33" s="147"/>
      <c r="AG33" s="147" t="s">
        <v>132</v>
      </c>
      <c r="AH33" s="147">
        <v>5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68">
        <v>13</v>
      </c>
      <c r="B34" s="169" t="s">
        <v>216</v>
      </c>
      <c r="C34" s="182" t="s">
        <v>217</v>
      </c>
      <c r="D34" s="170" t="s">
        <v>179</v>
      </c>
      <c r="E34" s="171">
        <v>8</v>
      </c>
      <c r="F34" s="172"/>
      <c r="G34" s="173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15</v>
      </c>
      <c r="M34" s="157">
        <f>G34*(1+L34/100)</f>
        <v>0</v>
      </c>
      <c r="N34" s="157">
        <v>0</v>
      </c>
      <c r="O34" s="157">
        <f>ROUND(E34*N34,2)</f>
        <v>0</v>
      </c>
      <c r="P34" s="157">
        <v>0</v>
      </c>
      <c r="Q34" s="157">
        <f>ROUND(E34*P34,2)</f>
        <v>0</v>
      </c>
      <c r="R34" s="157"/>
      <c r="S34" s="157" t="s">
        <v>128</v>
      </c>
      <c r="T34" s="157" t="s">
        <v>146</v>
      </c>
      <c r="U34" s="157">
        <v>5.0000000000000001E-3</v>
      </c>
      <c r="V34" s="157">
        <f>ROUND(E34*U34,2)</f>
        <v>0.04</v>
      </c>
      <c r="W34" s="157"/>
      <c r="X34" s="157" t="s">
        <v>129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130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54"/>
      <c r="B35" s="155"/>
      <c r="C35" s="183" t="s">
        <v>218</v>
      </c>
      <c r="D35" s="159"/>
      <c r="E35" s="160">
        <v>8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7"/>
      <c r="Z35" s="147"/>
      <c r="AA35" s="147"/>
      <c r="AB35" s="147"/>
      <c r="AC35" s="147"/>
      <c r="AD35" s="147"/>
      <c r="AE35" s="147"/>
      <c r="AF35" s="147"/>
      <c r="AG35" s="147" t="s">
        <v>132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68">
        <v>14</v>
      </c>
      <c r="B36" s="169" t="s">
        <v>219</v>
      </c>
      <c r="C36" s="182" t="s">
        <v>220</v>
      </c>
      <c r="D36" s="170" t="s">
        <v>159</v>
      </c>
      <c r="E36" s="171">
        <v>12.96</v>
      </c>
      <c r="F36" s="172"/>
      <c r="G36" s="173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15</v>
      </c>
      <c r="M36" s="157">
        <f>G36*(1+L36/100)</f>
        <v>0</v>
      </c>
      <c r="N36" s="157">
        <v>1</v>
      </c>
      <c r="O36" s="157">
        <f>ROUND(E36*N36,2)</f>
        <v>12.96</v>
      </c>
      <c r="P36" s="157">
        <v>0</v>
      </c>
      <c r="Q36" s="157">
        <f>ROUND(E36*P36,2)</f>
        <v>0</v>
      </c>
      <c r="R36" s="157" t="s">
        <v>160</v>
      </c>
      <c r="S36" s="157" t="s">
        <v>128</v>
      </c>
      <c r="T36" s="157" t="s">
        <v>128</v>
      </c>
      <c r="U36" s="157">
        <v>0</v>
      </c>
      <c r="V36" s="157">
        <f>ROUND(E36*U36,2)</f>
        <v>0</v>
      </c>
      <c r="W36" s="157"/>
      <c r="X36" s="157" t="s">
        <v>161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221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183" t="s">
        <v>222</v>
      </c>
      <c r="D37" s="159"/>
      <c r="E37" s="160">
        <v>12.96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7"/>
      <c r="Z37" s="147"/>
      <c r="AA37" s="147"/>
      <c r="AB37" s="147"/>
      <c r="AC37" s="147"/>
      <c r="AD37" s="147"/>
      <c r="AE37" s="147"/>
      <c r="AF37" s="147"/>
      <c r="AG37" s="147" t="s">
        <v>132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x14ac:dyDescent="0.2">
      <c r="A38" s="162" t="s">
        <v>123</v>
      </c>
      <c r="B38" s="163" t="s">
        <v>59</v>
      </c>
      <c r="C38" s="181" t="s">
        <v>60</v>
      </c>
      <c r="D38" s="164"/>
      <c r="E38" s="165"/>
      <c r="F38" s="166"/>
      <c r="G38" s="167">
        <f>SUMIF(AG39:AG81,"&lt;&gt;NOR",G39:G81)</f>
        <v>0</v>
      </c>
      <c r="H38" s="161"/>
      <c r="I38" s="161">
        <f>SUM(I39:I81)</f>
        <v>0</v>
      </c>
      <c r="J38" s="161"/>
      <c r="K38" s="161">
        <f>SUM(K39:K81)</f>
        <v>0</v>
      </c>
      <c r="L38" s="161"/>
      <c r="M38" s="161">
        <f>SUM(M39:M81)</f>
        <v>0</v>
      </c>
      <c r="N38" s="161"/>
      <c r="O38" s="161">
        <f>SUM(O39:O81)</f>
        <v>6.33</v>
      </c>
      <c r="P38" s="161"/>
      <c r="Q38" s="161">
        <f>SUM(Q39:Q81)</f>
        <v>0</v>
      </c>
      <c r="R38" s="161"/>
      <c r="S38" s="161"/>
      <c r="T38" s="161"/>
      <c r="U38" s="161"/>
      <c r="V38" s="161">
        <f>SUM(V39:V81)</f>
        <v>44.86</v>
      </c>
      <c r="W38" s="161"/>
      <c r="X38" s="161"/>
      <c r="AG38" t="s">
        <v>124</v>
      </c>
    </row>
    <row r="39" spans="1:60" outlineLevel="1" x14ac:dyDescent="0.2">
      <c r="A39" s="168">
        <v>15</v>
      </c>
      <c r="B39" s="169" t="s">
        <v>223</v>
      </c>
      <c r="C39" s="182" t="s">
        <v>224</v>
      </c>
      <c r="D39" s="170" t="s">
        <v>188</v>
      </c>
      <c r="E39" s="171">
        <v>0.23</v>
      </c>
      <c r="F39" s="172"/>
      <c r="G39" s="173">
        <f>ROUND(E39*F39,2)</f>
        <v>0</v>
      </c>
      <c r="H39" s="158"/>
      <c r="I39" s="157">
        <f>ROUND(E39*H39,2)</f>
        <v>0</v>
      </c>
      <c r="J39" s="158"/>
      <c r="K39" s="157">
        <f>ROUND(E39*J39,2)</f>
        <v>0</v>
      </c>
      <c r="L39" s="157">
        <v>15</v>
      </c>
      <c r="M39" s="157">
        <f>G39*(1+L39/100)</f>
        <v>0</v>
      </c>
      <c r="N39" s="157">
        <v>2.5249999999999999</v>
      </c>
      <c r="O39" s="157">
        <f>ROUND(E39*N39,2)</f>
        <v>0.57999999999999996</v>
      </c>
      <c r="P39" s="157">
        <v>0</v>
      </c>
      <c r="Q39" s="157">
        <f>ROUND(E39*P39,2)</f>
        <v>0</v>
      </c>
      <c r="R39" s="157"/>
      <c r="S39" s="157" t="s">
        <v>128</v>
      </c>
      <c r="T39" s="157" t="s">
        <v>128</v>
      </c>
      <c r="U39" s="157">
        <v>0.47699999999999998</v>
      </c>
      <c r="V39" s="157">
        <f>ROUND(E39*U39,2)</f>
        <v>0.11</v>
      </c>
      <c r="W39" s="157"/>
      <c r="X39" s="157" t="s">
        <v>129</v>
      </c>
      <c r="Y39" s="147"/>
      <c r="Z39" s="147"/>
      <c r="AA39" s="147"/>
      <c r="AB39" s="147"/>
      <c r="AC39" s="147"/>
      <c r="AD39" s="147"/>
      <c r="AE39" s="147"/>
      <c r="AF39" s="147"/>
      <c r="AG39" s="147" t="s">
        <v>130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183" t="s">
        <v>225</v>
      </c>
      <c r="D40" s="159"/>
      <c r="E40" s="160">
        <v>0.23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7"/>
      <c r="Z40" s="147"/>
      <c r="AA40" s="147"/>
      <c r="AB40" s="147"/>
      <c r="AC40" s="147"/>
      <c r="AD40" s="147"/>
      <c r="AE40" s="147"/>
      <c r="AF40" s="147"/>
      <c r="AG40" s="147" t="s">
        <v>132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68">
        <v>16</v>
      </c>
      <c r="B41" s="169" t="s">
        <v>226</v>
      </c>
      <c r="C41" s="182" t="s">
        <v>227</v>
      </c>
      <c r="D41" s="170" t="s">
        <v>188</v>
      </c>
      <c r="E41" s="171">
        <v>0.92</v>
      </c>
      <c r="F41" s="172"/>
      <c r="G41" s="173">
        <f>ROUND(E41*F41,2)</f>
        <v>0</v>
      </c>
      <c r="H41" s="158"/>
      <c r="I41" s="157">
        <f>ROUND(E41*H41,2)</f>
        <v>0</v>
      </c>
      <c r="J41" s="158"/>
      <c r="K41" s="157">
        <f>ROUND(E41*J41,2)</f>
        <v>0</v>
      </c>
      <c r="L41" s="157">
        <v>15</v>
      </c>
      <c r="M41" s="157">
        <f>G41*(1+L41/100)</f>
        <v>0</v>
      </c>
      <c r="N41" s="157">
        <v>2.5249999999999999</v>
      </c>
      <c r="O41" s="157">
        <f>ROUND(E41*N41,2)</f>
        <v>2.3199999999999998</v>
      </c>
      <c r="P41" s="157">
        <v>0</v>
      </c>
      <c r="Q41" s="157">
        <f>ROUND(E41*P41,2)</f>
        <v>0</v>
      </c>
      <c r="R41" s="157"/>
      <c r="S41" s="157" t="s">
        <v>128</v>
      </c>
      <c r="T41" s="157" t="s">
        <v>128</v>
      </c>
      <c r="U41" s="157">
        <v>0.48</v>
      </c>
      <c r="V41" s="157">
        <f>ROUND(E41*U41,2)</f>
        <v>0.44</v>
      </c>
      <c r="W41" s="157"/>
      <c r="X41" s="157" t="s">
        <v>129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130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54"/>
      <c r="B42" s="155"/>
      <c r="C42" s="183" t="s">
        <v>228</v>
      </c>
      <c r="D42" s="159"/>
      <c r="E42" s="160">
        <v>0.92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7"/>
      <c r="Z42" s="147"/>
      <c r="AA42" s="147"/>
      <c r="AB42" s="147"/>
      <c r="AC42" s="147"/>
      <c r="AD42" s="147"/>
      <c r="AE42" s="147"/>
      <c r="AF42" s="147"/>
      <c r="AG42" s="147" t="s">
        <v>132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2.5" outlineLevel="1" x14ac:dyDescent="0.2">
      <c r="A43" s="168">
        <v>17</v>
      </c>
      <c r="B43" s="169" t="s">
        <v>229</v>
      </c>
      <c r="C43" s="182" t="s">
        <v>230</v>
      </c>
      <c r="D43" s="170" t="s">
        <v>179</v>
      </c>
      <c r="E43" s="171">
        <v>5.1680000000000001</v>
      </c>
      <c r="F43" s="172"/>
      <c r="G43" s="173">
        <f>ROUND(E43*F43,2)</f>
        <v>0</v>
      </c>
      <c r="H43" s="158"/>
      <c r="I43" s="157">
        <f>ROUND(E43*H43,2)</f>
        <v>0</v>
      </c>
      <c r="J43" s="158"/>
      <c r="K43" s="157">
        <f>ROUND(E43*J43,2)</f>
        <v>0</v>
      </c>
      <c r="L43" s="157">
        <v>15</v>
      </c>
      <c r="M43" s="157">
        <f>G43*(1+L43/100)</f>
        <v>0</v>
      </c>
      <c r="N43" s="157">
        <v>3.6339999999999997E-2</v>
      </c>
      <c r="O43" s="157">
        <f>ROUND(E43*N43,2)</f>
        <v>0.19</v>
      </c>
      <c r="P43" s="157">
        <v>0</v>
      </c>
      <c r="Q43" s="157">
        <f>ROUND(E43*P43,2)</f>
        <v>0</v>
      </c>
      <c r="R43" s="157"/>
      <c r="S43" s="157" t="s">
        <v>128</v>
      </c>
      <c r="T43" s="157" t="s">
        <v>128</v>
      </c>
      <c r="U43" s="157">
        <v>0.52700000000000002</v>
      </c>
      <c r="V43" s="157">
        <f>ROUND(E43*U43,2)</f>
        <v>2.72</v>
      </c>
      <c r="W43" s="157"/>
      <c r="X43" s="157" t="s">
        <v>129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198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83" t="s">
        <v>231</v>
      </c>
      <c r="D44" s="159"/>
      <c r="E44" s="160">
        <v>3.1680000000000001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7"/>
      <c r="Z44" s="147"/>
      <c r="AA44" s="147"/>
      <c r="AB44" s="147"/>
      <c r="AC44" s="147"/>
      <c r="AD44" s="147"/>
      <c r="AE44" s="147"/>
      <c r="AF44" s="147"/>
      <c r="AG44" s="147" t="s">
        <v>132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183" t="s">
        <v>59</v>
      </c>
      <c r="D45" s="159"/>
      <c r="E45" s="160">
        <v>2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7"/>
      <c r="Z45" s="147"/>
      <c r="AA45" s="147"/>
      <c r="AB45" s="147"/>
      <c r="AC45" s="147"/>
      <c r="AD45" s="147"/>
      <c r="AE45" s="147"/>
      <c r="AF45" s="147"/>
      <c r="AG45" s="147" t="s">
        <v>132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68">
        <v>18</v>
      </c>
      <c r="B46" s="169" t="s">
        <v>232</v>
      </c>
      <c r="C46" s="182" t="s">
        <v>233</v>
      </c>
      <c r="D46" s="170" t="s">
        <v>179</v>
      </c>
      <c r="E46" s="171">
        <v>5.1680000000000001</v>
      </c>
      <c r="F46" s="172"/>
      <c r="G46" s="173">
        <f>ROUND(E46*F46,2)</f>
        <v>0</v>
      </c>
      <c r="H46" s="158"/>
      <c r="I46" s="157">
        <f>ROUND(E46*H46,2)</f>
        <v>0</v>
      </c>
      <c r="J46" s="158"/>
      <c r="K46" s="157">
        <f>ROUND(E46*J46,2)</f>
        <v>0</v>
      </c>
      <c r="L46" s="157">
        <v>15</v>
      </c>
      <c r="M46" s="157">
        <f>G46*(1+L46/100)</f>
        <v>0</v>
      </c>
      <c r="N46" s="157">
        <v>0</v>
      </c>
      <c r="O46" s="157">
        <f>ROUND(E46*N46,2)</f>
        <v>0</v>
      </c>
      <c r="P46" s="157">
        <v>0</v>
      </c>
      <c r="Q46" s="157">
        <f>ROUND(E46*P46,2)</f>
        <v>0</v>
      </c>
      <c r="R46" s="157"/>
      <c r="S46" s="157" t="s">
        <v>128</v>
      </c>
      <c r="T46" s="157" t="s">
        <v>128</v>
      </c>
      <c r="U46" s="157">
        <v>0.32</v>
      </c>
      <c r="V46" s="157">
        <f>ROUND(E46*U46,2)</f>
        <v>1.65</v>
      </c>
      <c r="W46" s="157"/>
      <c r="X46" s="157" t="s">
        <v>129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130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275" t="s">
        <v>234</v>
      </c>
      <c r="D47" s="276"/>
      <c r="E47" s="276"/>
      <c r="F47" s="276"/>
      <c r="G47" s="276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7"/>
      <c r="Z47" s="147"/>
      <c r="AA47" s="147"/>
      <c r="AB47" s="147"/>
      <c r="AC47" s="147"/>
      <c r="AD47" s="147"/>
      <c r="AE47" s="147"/>
      <c r="AF47" s="147"/>
      <c r="AG47" s="147" t="s">
        <v>235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183" t="s">
        <v>236</v>
      </c>
      <c r="D48" s="159"/>
      <c r="E48" s="160">
        <v>5.1680000000000001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7"/>
      <c r="Z48" s="147"/>
      <c r="AA48" s="147"/>
      <c r="AB48" s="147"/>
      <c r="AC48" s="147"/>
      <c r="AD48" s="147"/>
      <c r="AE48" s="147"/>
      <c r="AF48" s="147"/>
      <c r="AG48" s="147" t="s">
        <v>132</v>
      </c>
      <c r="AH48" s="147">
        <v>5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68">
        <v>19</v>
      </c>
      <c r="B49" s="169" t="s">
        <v>237</v>
      </c>
      <c r="C49" s="182" t="s">
        <v>238</v>
      </c>
      <c r="D49" s="170" t="s">
        <v>159</v>
      </c>
      <c r="E49" s="171">
        <v>8.4820000000000007E-2</v>
      </c>
      <c r="F49" s="172"/>
      <c r="G49" s="173">
        <f>ROUND(E49*F49,2)</f>
        <v>0</v>
      </c>
      <c r="H49" s="158"/>
      <c r="I49" s="157">
        <f>ROUND(E49*H49,2)</f>
        <v>0</v>
      </c>
      <c r="J49" s="158"/>
      <c r="K49" s="157">
        <f>ROUND(E49*J49,2)</f>
        <v>0</v>
      </c>
      <c r="L49" s="157">
        <v>15</v>
      </c>
      <c r="M49" s="157">
        <f>G49*(1+L49/100)</f>
        <v>0</v>
      </c>
      <c r="N49" s="157">
        <v>1.0211600000000001</v>
      </c>
      <c r="O49" s="157">
        <f>ROUND(E49*N49,2)</f>
        <v>0.09</v>
      </c>
      <c r="P49" s="157">
        <v>0</v>
      </c>
      <c r="Q49" s="157">
        <f>ROUND(E49*P49,2)</f>
        <v>0</v>
      </c>
      <c r="R49" s="157"/>
      <c r="S49" s="157" t="s">
        <v>128</v>
      </c>
      <c r="T49" s="157" t="s">
        <v>128</v>
      </c>
      <c r="U49" s="157">
        <v>23.530999999999999</v>
      </c>
      <c r="V49" s="157">
        <f>ROUND(E49*U49,2)</f>
        <v>2</v>
      </c>
      <c r="W49" s="157"/>
      <c r="X49" s="157" t="s">
        <v>129</v>
      </c>
      <c r="Y49" s="147"/>
      <c r="Z49" s="147"/>
      <c r="AA49" s="147"/>
      <c r="AB49" s="147"/>
      <c r="AC49" s="147"/>
      <c r="AD49" s="147"/>
      <c r="AE49" s="147"/>
      <c r="AF49" s="147"/>
      <c r="AG49" s="147" t="s">
        <v>130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183" t="s">
        <v>239</v>
      </c>
      <c r="D50" s="159"/>
      <c r="E50" s="160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7"/>
      <c r="Z50" s="147"/>
      <c r="AA50" s="147"/>
      <c r="AB50" s="147"/>
      <c r="AC50" s="147"/>
      <c r="AD50" s="147"/>
      <c r="AE50" s="147"/>
      <c r="AF50" s="147"/>
      <c r="AG50" s="147" t="s">
        <v>132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183" t="s">
        <v>240</v>
      </c>
      <c r="D51" s="159"/>
      <c r="E51" s="160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7"/>
      <c r="Z51" s="147"/>
      <c r="AA51" s="147"/>
      <c r="AB51" s="147"/>
      <c r="AC51" s="147"/>
      <c r="AD51" s="147"/>
      <c r="AE51" s="147"/>
      <c r="AF51" s="147"/>
      <c r="AG51" s="147" t="s">
        <v>132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183" t="s">
        <v>241</v>
      </c>
      <c r="D52" s="159"/>
      <c r="E52" s="160">
        <v>2.622E-2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7"/>
      <c r="Z52" s="147"/>
      <c r="AA52" s="147"/>
      <c r="AB52" s="147"/>
      <c r="AC52" s="147"/>
      <c r="AD52" s="147"/>
      <c r="AE52" s="147"/>
      <c r="AF52" s="147"/>
      <c r="AG52" s="147" t="s">
        <v>132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183" t="s">
        <v>242</v>
      </c>
      <c r="D53" s="159"/>
      <c r="E53" s="160">
        <v>3.925E-2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7"/>
      <c r="Z53" s="147"/>
      <c r="AA53" s="147"/>
      <c r="AB53" s="147"/>
      <c r="AC53" s="147"/>
      <c r="AD53" s="147"/>
      <c r="AE53" s="147"/>
      <c r="AF53" s="147"/>
      <c r="AG53" s="147" t="s">
        <v>132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54"/>
      <c r="B54" s="155"/>
      <c r="C54" s="183" t="s">
        <v>243</v>
      </c>
      <c r="D54" s="159"/>
      <c r="E54" s="160">
        <v>1.38E-2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7"/>
      <c r="Z54" s="147"/>
      <c r="AA54" s="147"/>
      <c r="AB54" s="147"/>
      <c r="AC54" s="147"/>
      <c r="AD54" s="147"/>
      <c r="AE54" s="147"/>
      <c r="AF54" s="147"/>
      <c r="AG54" s="147" t="s">
        <v>132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194" t="s">
        <v>244</v>
      </c>
      <c r="D55" s="188"/>
      <c r="E55" s="189">
        <v>5.5500000000000002E-3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7"/>
      <c r="Z55" s="147"/>
      <c r="AA55" s="147"/>
      <c r="AB55" s="147"/>
      <c r="AC55" s="147"/>
      <c r="AD55" s="147"/>
      <c r="AE55" s="147"/>
      <c r="AF55" s="147"/>
      <c r="AG55" s="147" t="s">
        <v>132</v>
      </c>
      <c r="AH55" s="147">
        <v>4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22.5" outlineLevel="1" x14ac:dyDescent="0.2">
      <c r="A56" s="168">
        <v>20</v>
      </c>
      <c r="B56" s="169" t="s">
        <v>245</v>
      </c>
      <c r="C56" s="182" t="s">
        <v>246</v>
      </c>
      <c r="D56" s="170" t="s">
        <v>159</v>
      </c>
      <c r="E56" s="171">
        <v>2.1999999999999999E-2</v>
      </c>
      <c r="F56" s="172"/>
      <c r="G56" s="173">
        <f>ROUND(E56*F56,2)</f>
        <v>0</v>
      </c>
      <c r="H56" s="158"/>
      <c r="I56" s="157">
        <f>ROUND(E56*H56,2)</f>
        <v>0</v>
      </c>
      <c r="J56" s="158"/>
      <c r="K56" s="157">
        <f>ROUND(E56*J56,2)</f>
        <v>0</v>
      </c>
      <c r="L56" s="157">
        <v>15</v>
      </c>
      <c r="M56" s="157">
        <f>G56*(1+L56/100)</f>
        <v>0</v>
      </c>
      <c r="N56" s="157">
        <v>1.04548</v>
      </c>
      <c r="O56" s="157">
        <f>ROUND(E56*N56,2)</f>
        <v>0.02</v>
      </c>
      <c r="P56" s="157">
        <v>0</v>
      </c>
      <c r="Q56" s="157">
        <f>ROUND(E56*P56,2)</f>
        <v>0</v>
      </c>
      <c r="R56" s="157"/>
      <c r="S56" s="157" t="s">
        <v>128</v>
      </c>
      <c r="T56" s="157" t="s">
        <v>128</v>
      </c>
      <c r="U56" s="157">
        <v>15.231</v>
      </c>
      <c r="V56" s="157">
        <f>ROUND(E56*U56,2)</f>
        <v>0.34</v>
      </c>
      <c r="W56" s="157"/>
      <c r="X56" s="157" t="s">
        <v>129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130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183" t="s">
        <v>247</v>
      </c>
      <c r="D57" s="159"/>
      <c r="E57" s="160">
        <v>2.1999999999999999E-2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/>
      <c r="AG57" s="147" t="s">
        <v>132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68">
        <v>21</v>
      </c>
      <c r="B58" s="169" t="s">
        <v>248</v>
      </c>
      <c r="C58" s="182" t="s">
        <v>249</v>
      </c>
      <c r="D58" s="170" t="s">
        <v>144</v>
      </c>
      <c r="E58" s="171">
        <v>11.6</v>
      </c>
      <c r="F58" s="172"/>
      <c r="G58" s="173">
        <f>ROUND(E58*F58,2)</f>
        <v>0</v>
      </c>
      <c r="H58" s="158"/>
      <c r="I58" s="157">
        <f>ROUND(E58*H58,2)</f>
        <v>0</v>
      </c>
      <c r="J58" s="158"/>
      <c r="K58" s="157">
        <f>ROUND(E58*J58,2)</f>
        <v>0</v>
      </c>
      <c r="L58" s="157">
        <v>15</v>
      </c>
      <c r="M58" s="157">
        <f>G58*(1+L58/100)</f>
        <v>0</v>
      </c>
      <c r="N58" s="157">
        <v>1.06E-3</v>
      </c>
      <c r="O58" s="157">
        <f>ROUND(E58*N58,2)</f>
        <v>0.01</v>
      </c>
      <c r="P58" s="157">
        <v>0</v>
      </c>
      <c r="Q58" s="157">
        <f>ROUND(E58*P58,2)</f>
        <v>0</v>
      </c>
      <c r="R58" s="157"/>
      <c r="S58" s="157" t="s">
        <v>128</v>
      </c>
      <c r="T58" s="157" t="s">
        <v>146</v>
      </c>
      <c r="U58" s="157">
        <v>1.03999</v>
      </c>
      <c r="V58" s="157">
        <f>ROUND(E58*U58,2)</f>
        <v>12.06</v>
      </c>
      <c r="W58" s="157"/>
      <c r="X58" s="157" t="s">
        <v>129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198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2.5" outlineLevel="1" x14ac:dyDescent="0.2">
      <c r="A59" s="154"/>
      <c r="B59" s="155"/>
      <c r="C59" s="275" t="s">
        <v>250</v>
      </c>
      <c r="D59" s="276"/>
      <c r="E59" s="276"/>
      <c r="F59" s="276"/>
      <c r="G59" s="276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/>
      <c r="AG59" s="147" t="s">
        <v>235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92" t="str">
        <f>C59</f>
        <v>Vyvrtání otvorů (16 ks/m zdi), vyčištění vrtu od hrubých nečistot, osazení pakrů,nízkotlaká injektáž. Aplikce injektážním zařízením.</v>
      </c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54"/>
      <c r="B60" s="155"/>
      <c r="C60" s="183" t="s">
        <v>251</v>
      </c>
      <c r="D60" s="159"/>
      <c r="E60" s="160">
        <v>11.6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7"/>
      <c r="Z60" s="147"/>
      <c r="AA60" s="147"/>
      <c r="AB60" s="147"/>
      <c r="AC60" s="147"/>
      <c r="AD60" s="147"/>
      <c r="AE60" s="147"/>
      <c r="AF60" s="147"/>
      <c r="AG60" s="147" t="s">
        <v>132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68">
        <v>22</v>
      </c>
      <c r="B61" s="169" t="s">
        <v>252</v>
      </c>
      <c r="C61" s="182" t="s">
        <v>253</v>
      </c>
      <c r="D61" s="170" t="s">
        <v>179</v>
      </c>
      <c r="E61" s="171">
        <v>5.67</v>
      </c>
      <c r="F61" s="172"/>
      <c r="G61" s="173">
        <f>ROUND(E61*F61,2)</f>
        <v>0</v>
      </c>
      <c r="H61" s="158"/>
      <c r="I61" s="157">
        <f>ROUND(E61*H61,2)</f>
        <v>0</v>
      </c>
      <c r="J61" s="158"/>
      <c r="K61" s="157">
        <f>ROUND(E61*J61,2)</f>
        <v>0</v>
      </c>
      <c r="L61" s="157">
        <v>15</v>
      </c>
      <c r="M61" s="157">
        <f>G61*(1+L61/100)</f>
        <v>0</v>
      </c>
      <c r="N61" s="157">
        <v>0.47438000000000002</v>
      </c>
      <c r="O61" s="157">
        <f>ROUND(E61*N61,2)</f>
        <v>2.69</v>
      </c>
      <c r="P61" s="157">
        <v>0</v>
      </c>
      <c r="Q61" s="157">
        <f>ROUND(E61*P61,2)</f>
        <v>0</v>
      </c>
      <c r="R61" s="157"/>
      <c r="S61" s="157" t="s">
        <v>145</v>
      </c>
      <c r="T61" s="157" t="s">
        <v>146</v>
      </c>
      <c r="U61" s="157">
        <v>0.91200000000000003</v>
      </c>
      <c r="V61" s="157">
        <f>ROUND(E61*U61,2)</f>
        <v>5.17</v>
      </c>
      <c r="W61" s="157"/>
      <c r="X61" s="157" t="s">
        <v>129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198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54"/>
      <c r="B62" s="155"/>
      <c r="C62" s="183" t="s">
        <v>254</v>
      </c>
      <c r="D62" s="159"/>
      <c r="E62" s="160">
        <v>5.67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7"/>
      <c r="Z62" s="147"/>
      <c r="AA62" s="147"/>
      <c r="AB62" s="147"/>
      <c r="AC62" s="147"/>
      <c r="AD62" s="147"/>
      <c r="AE62" s="147"/>
      <c r="AF62" s="147"/>
      <c r="AG62" s="147" t="s">
        <v>132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68">
        <v>23</v>
      </c>
      <c r="B63" s="169" t="s">
        <v>255</v>
      </c>
      <c r="C63" s="182" t="s">
        <v>256</v>
      </c>
      <c r="D63" s="170" t="s">
        <v>188</v>
      </c>
      <c r="E63" s="171">
        <v>2.0539999999999998</v>
      </c>
      <c r="F63" s="172"/>
      <c r="G63" s="173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15</v>
      </c>
      <c r="M63" s="157">
        <f>G63*(1+L63/100)</f>
        <v>0</v>
      </c>
      <c r="N63" s="157">
        <v>5.4480000000000001E-2</v>
      </c>
      <c r="O63" s="157">
        <f>ROUND(E63*N63,2)</f>
        <v>0.11</v>
      </c>
      <c r="P63" s="157">
        <v>0</v>
      </c>
      <c r="Q63" s="157">
        <f>ROUND(E63*P63,2)</f>
        <v>0</v>
      </c>
      <c r="R63" s="157"/>
      <c r="S63" s="157" t="s">
        <v>145</v>
      </c>
      <c r="T63" s="157" t="s">
        <v>146</v>
      </c>
      <c r="U63" s="157">
        <v>0</v>
      </c>
      <c r="V63" s="157">
        <f>ROUND(E63*U63,2)</f>
        <v>0</v>
      </c>
      <c r="W63" s="157"/>
      <c r="X63" s="157" t="s">
        <v>129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130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54"/>
      <c r="B64" s="155"/>
      <c r="C64" s="183" t="s">
        <v>257</v>
      </c>
      <c r="D64" s="159"/>
      <c r="E64" s="160">
        <v>0.92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7"/>
      <c r="Z64" s="147"/>
      <c r="AA64" s="147"/>
      <c r="AB64" s="147"/>
      <c r="AC64" s="147"/>
      <c r="AD64" s="147"/>
      <c r="AE64" s="147"/>
      <c r="AF64" s="147"/>
      <c r="AG64" s="147" t="s">
        <v>132</v>
      </c>
      <c r="AH64" s="147">
        <v>5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54"/>
      <c r="B65" s="155"/>
      <c r="C65" s="183" t="s">
        <v>258</v>
      </c>
      <c r="D65" s="159"/>
      <c r="E65" s="160">
        <v>1.1339999999999999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7"/>
      <c r="Z65" s="147"/>
      <c r="AA65" s="147"/>
      <c r="AB65" s="147"/>
      <c r="AC65" s="147"/>
      <c r="AD65" s="147"/>
      <c r="AE65" s="147"/>
      <c r="AF65" s="147"/>
      <c r="AG65" s="147" t="s">
        <v>132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68">
        <v>24</v>
      </c>
      <c r="B66" s="169" t="s">
        <v>259</v>
      </c>
      <c r="C66" s="182" t="s">
        <v>260</v>
      </c>
      <c r="D66" s="170" t="s">
        <v>188</v>
      </c>
      <c r="E66" s="171">
        <v>2.0539999999999998</v>
      </c>
      <c r="F66" s="172"/>
      <c r="G66" s="173">
        <f>ROUND(E66*F66,2)</f>
        <v>0</v>
      </c>
      <c r="H66" s="158"/>
      <c r="I66" s="157">
        <f>ROUND(E66*H66,2)</f>
        <v>0</v>
      </c>
      <c r="J66" s="158"/>
      <c r="K66" s="157">
        <f>ROUND(E66*J66,2)</f>
        <v>0</v>
      </c>
      <c r="L66" s="157">
        <v>15</v>
      </c>
      <c r="M66" s="157">
        <f>G66*(1+L66/100)</f>
        <v>0</v>
      </c>
      <c r="N66" s="157">
        <v>5.4480000000000001E-2</v>
      </c>
      <c r="O66" s="157">
        <f>ROUND(E66*N66,2)</f>
        <v>0.11</v>
      </c>
      <c r="P66" s="157">
        <v>0</v>
      </c>
      <c r="Q66" s="157">
        <f>ROUND(E66*P66,2)</f>
        <v>0</v>
      </c>
      <c r="R66" s="157"/>
      <c r="S66" s="157" t="s">
        <v>145</v>
      </c>
      <c r="T66" s="157" t="s">
        <v>146</v>
      </c>
      <c r="U66" s="157">
        <v>0</v>
      </c>
      <c r="V66" s="157">
        <f>ROUND(E66*U66,2)</f>
        <v>0</v>
      </c>
      <c r="W66" s="157"/>
      <c r="X66" s="157" t="s">
        <v>129</v>
      </c>
      <c r="Y66" s="147"/>
      <c r="Z66" s="147"/>
      <c r="AA66" s="147"/>
      <c r="AB66" s="147"/>
      <c r="AC66" s="147"/>
      <c r="AD66" s="147"/>
      <c r="AE66" s="147"/>
      <c r="AF66" s="147"/>
      <c r="AG66" s="147" t="s">
        <v>130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54"/>
      <c r="B67" s="155"/>
      <c r="C67" s="183" t="s">
        <v>261</v>
      </c>
      <c r="D67" s="159"/>
      <c r="E67" s="160">
        <v>2.0539999999999998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7"/>
      <c r="Z67" s="147"/>
      <c r="AA67" s="147"/>
      <c r="AB67" s="147"/>
      <c r="AC67" s="147"/>
      <c r="AD67" s="147"/>
      <c r="AE67" s="147"/>
      <c r="AF67" s="147"/>
      <c r="AG67" s="147" t="s">
        <v>132</v>
      </c>
      <c r="AH67" s="147">
        <v>5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22.5" outlineLevel="1" x14ac:dyDescent="0.2">
      <c r="A68" s="168">
        <v>25</v>
      </c>
      <c r="B68" s="169" t="s">
        <v>262</v>
      </c>
      <c r="C68" s="182" t="s">
        <v>263</v>
      </c>
      <c r="D68" s="170" t="s">
        <v>144</v>
      </c>
      <c r="E68" s="171">
        <v>9.6</v>
      </c>
      <c r="F68" s="172"/>
      <c r="G68" s="173">
        <f>ROUND(E68*F68,2)</f>
        <v>0</v>
      </c>
      <c r="H68" s="158"/>
      <c r="I68" s="157">
        <f>ROUND(E68*H68,2)</f>
        <v>0</v>
      </c>
      <c r="J68" s="158"/>
      <c r="K68" s="157">
        <f>ROUND(E68*J68,2)</f>
        <v>0</v>
      </c>
      <c r="L68" s="157">
        <v>15</v>
      </c>
      <c r="M68" s="157">
        <f>G68*(1+L68/100)</f>
        <v>0</v>
      </c>
      <c r="N68" s="157">
        <v>2.9199999999999999E-3</v>
      </c>
      <c r="O68" s="157">
        <f>ROUND(E68*N68,2)</f>
        <v>0.03</v>
      </c>
      <c r="P68" s="157">
        <v>0</v>
      </c>
      <c r="Q68" s="157">
        <f>ROUND(E68*P68,2)</f>
        <v>0</v>
      </c>
      <c r="R68" s="157"/>
      <c r="S68" s="157" t="s">
        <v>145</v>
      </c>
      <c r="T68" s="157" t="s">
        <v>146</v>
      </c>
      <c r="U68" s="157">
        <v>0.86</v>
      </c>
      <c r="V68" s="157">
        <f>ROUND(E68*U68,2)</f>
        <v>8.26</v>
      </c>
      <c r="W68" s="157"/>
      <c r="X68" s="157" t="s">
        <v>129</v>
      </c>
      <c r="Y68" s="147"/>
      <c r="Z68" s="147"/>
      <c r="AA68" s="147"/>
      <c r="AB68" s="147"/>
      <c r="AC68" s="147"/>
      <c r="AD68" s="147"/>
      <c r="AE68" s="147"/>
      <c r="AF68" s="147"/>
      <c r="AG68" s="147" t="s">
        <v>130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183" t="s">
        <v>264</v>
      </c>
      <c r="D69" s="159"/>
      <c r="E69" s="160">
        <v>9.6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7"/>
      <c r="Z69" s="147"/>
      <c r="AA69" s="147"/>
      <c r="AB69" s="147"/>
      <c r="AC69" s="147"/>
      <c r="AD69" s="147"/>
      <c r="AE69" s="147"/>
      <c r="AF69" s="147"/>
      <c r="AG69" s="147" t="s">
        <v>132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22.5" outlineLevel="1" x14ac:dyDescent="0.2">
      <c r="A70" s="168">
        <v>26</v>
      </c>
      <c r="B70" s="169" t="s">
        <v>265</v>
      </c>
      <c r="C70" s="182" t="s">
        <v>266</v>
      </c>
      <c r="D70" s="170" t="s">
        <v>144</v>
      </c>
      <c r="E70" s="171">
        <v>14.08</v>
      </c>
      <c r="F70" s="172"/>
      <c r="G70" s="173">
        <f>ROUND(E70*F70,2)</f>
        <v>0</v>
      </c>
      <c r="H70" s="158"/>
      <c r="I70" s="157">
        <f>ROUND(E70*H70,2)</f>
        <v>0</v>
      </c>
      <c r="J70" s="158"/>
      <c r="K70" s="157">
        <f>ROUND(E70*J70,2)</f>
        <v>0</v>
      </c>
      <c r="L70" s="157">
        <v>15</v>
      </c>
      <c r="M70" s="157">
        <f>G70*(1+L70/100)</f>
        <v>0</v>
      </c>
      <c r="N70" s="157">
        <v>2.9199999999999999E-3</v>
      </c>
      <c r="O70" s="157">
        <f>ROUND(E70*N70,2)</f>
        <v>0.04</v>
      </c>
      <c r="P70" s="157">
        <v>0</v>
      </c>
      <c r="Q70" s="157">
        <f>ROUND(E70*P70,2)</f>
        <v>0</v>
      </c>
      <c r="R70" s="157"/>
      <c r="S70" s="157" t="s">
        <v>145</v>
      </c>
      <c r="T70" s="157" t="s">
        <v>146</v>
      </c>
      <c r="U70" s="157">
        <v>0.86</v>
      </c>
      <c r="V70" s="157">
        <f>ROUND(E70*U70,2)</f>
        <v>12.11</v>
      </c>
      <c r="W70" s="157"/>
      <c r="X70" s="157" t="s">
        <v>129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130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54"/>
      <c r="B71" s="155"/>
      <c r="C71" s="183" t="s">
        <v>267</v>
      </c>
      <c r="D71" s="159"/>
      <c r="E71" s="160">
        <v>14.08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7"/>
      <c r="Z71" s="147"/>
      <c r="AA71" s="147"/>
      <c r="AB71" s="147"/>
      <c r="AC71" s="147"/>
      <c r="AD71" s="147"/>
      <c r="AE71" s="147"/>
      <c r="AF71" s="147"/>
      <c r="AG71" s="147" t="s">
        <v>132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ht="22.5" outlineLevel="1" x14ac:dyDescent="0.2">
      <c r="A72" s="168">
        <v>27</v>
      </c>
      <c r="B72" s="169" t="s">
        <v>268</v>
      </c>
      <c r="C72" s="182" t="s">
        <v>269</v>
      </c>
      <c r="D72" s="170" t="s">
        <v>179</v>
      </c>
      <c r="E72" s="171">
        <v>5.1680000000000001</v>
      </c>
      <c r="F72" s="172"/>
      <c r="G72" s="173">
        <f>ROUND(E72*F72,2)</f>
        <v>0</v>
      </c>
      <c r="H72" s="158"/>
      <c r="I72" s="157">
        <f>ROUND(E72*H72,2)</f>
        <v>0</v>
      </c>
      <c r="J72" s="158"/>
      <c r="K72" s="157">
        <f>ROUND(E72*J72,2)</f>
        <v>0</v>
      </c>
      <c r="L72" s="157">
        <v>15</v>
      </c>
      <c r="M72" s="157">
        <f>G72*(1+L72/100)</f>
        <v>0</v>
      </c>
      <c r="N72" s="157">
        <v>0</v>
      </c>
      <c r="O72" s="157">
        <f>ROUND(E72*N72,2)</f>
        <v>0</v>
      </c>
      <c r="P72" s="157">
        <v>0</v>
      </c>
      <c r="Q72" s="157">
        <f>ROUND(E72*P72,2)</f>
        <v>0</v>
      </c>
      <c r="R72" s="157"/>
      <c r="S72" s="157" t="s">
        <v>145</v>
      </c>
      <c r="T72" s="157" t="s">
        <v>146</v>
      </c>
      <c r="U72" s="157">
        <v>0</v>
      </c>
      <c r="V72" s="157">
        <f>ROUND(E72*U72,2)</f>
        <v>0</v>
      </c>
      <c r="W72" s="157"/>
      <c r="X72" s="157" t="s">
        <v>129</v>
      </c>
      <c r="Y72" s="147"/>
      <c r="Z72" s="147"/>
      <c r="AA72" s="147"/>
      <c r="AB72" s="147"/>
      <c r="AC72" s="147"/>
      <c r="AD72" s="147"/>
      <c r="AE72" s="147"/>
      <c r="AF72" s="147"/>
      <c r="AG72" s="147" t="s">
        <v>130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183" t="s">
        <v>236</v>
      </c>
      <c r="D73" s="159"/>
      <c r="E73" s="160">
        <v>5.1680000000000001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7"/>
      <c r="Z73" s="147"/>
      <c r="AA73" s="147"/>
      <c r="AB73" s="147"/>
      <c r="AC73" s="147"/>
      <c r="AD73" s="147"/>
      <c r="AE73" s="147"/>
      <c r="AF73" s="147"/>
      <c r="AG73" s="147" t="s">
        <v>132</v>
      </c>
      <c r="AH73" s="147">
        <v>5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22.5" outlineLevel="1" x14ac:dyDescent="0.2">
      <c r="A74" s="168">
        <v>28</v>
      </c>
      <c r="B74" s="169" t="s">
        <v>270</v>
      </c>
      <c r="C74" s="182" t="s">
        <v>271</v>
      </c>
      <c r="D74" s="170" t="s">
        <v>179</v>
      </c>
      <c r="E74" s="171">
        <v>5.1680000000000001</v>
      </c>
      <c r="F74" s="172"/>
      <c r="G74" s="173">
        <f>ROUND(E74*F74,2)</f>
        <v>0</v>
      </c>
      <c r="H74" s="158"/>
      <c r="I74" s="157">
        <f>ROUND(E74*H74,2)</f>
        <v>0</v>
      </c>
      <c r="J74" s="158"/>
      <c r="K74" s="157">
        <f>ROUND(E74*J74,2)</f>
        <v>0</v>
      </c>
      <c r="L74" s="157">
        <v>15</v>
      </c>
      <c r="M74" s="157">
        <f>G74*(1+L74/100)</f>
        <v>0</v>
      </c>
      <c r="N74" s="157">
        <v>0</v>
      </c>
      <c r="O74" s="157">
        <f>ROUND(E74*N74,2)</f>
        <v>0</v>
      </c>
      <c r="P74" s="157">
        <v>0</v>
      </c>
      <c r="Q74" s="157">
        <f>ROUND(E74*P74,2)</f>
        <v>0</v>
      </c>
      <c r="R74" s="157"/>
      <c r="S74" s="157" t="s">
        <v>145</v>
      </c>
      <c r="T74" s="157" t="s">
        <v>146</v>
      </c>
      <c r="U74" s="157">
        <v>0</v>
      </c>
      <c r="V74" s="157">
        <f>ROUND(E74*U74,2)</f>
        <v>0</v>
      </c>
      <c r="W74" s="157"/>
      <c r="X74" s="157" t="s">
        <v>129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130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183" t="s">
        <v>272</v>
      </c>
      <c r="D75" s="159"/>
      <c r="E75" s="160">
        <v>5.1680000000000001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7"/>
      <c r="Z75" s="147"/>
      <c r="AA75" s="147"/>
      <c r="AB75" s="147"/>
      <c r="AC75" s="147"/>
      <c r="AD75" s="147"/>
      <c r="AE75" s="147"/>
      <c r="AF75" s="147"/>
      <c r="AG75" s="147" t="s">
        <v>132</v>
      </c>
      <c r="AH75" s="147">
        <v>5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2.5" outlineLevel="1" x14ac:dyDescent="0.2">
      <c r="A76" s="168">
        <v>29</v>
      </c>
      <c r="B76" s="169" t="s">
        <v>273</v>
      </c>
      <c r="C76" s="182" t="s">
        <v>274</v>
      </c>
      <c r="D76" s="170" t="s">
        <v>159</v>
      </c>
      <c r="E76" s="171">
        <v>0.10682</v>
      </c>
      <c r="F76" s="172"/>
      <c r="G76" s="173">
        <f>ROUND(E76*F76,2)</f>
        <v>0</v>
      </c>
      <c r="H76" s="158"/>
      <c r="I76" s="157">
        <f>ROUND(E76*H76,2)</f>
        <v>0</v>
      </c>
      <c r="J76" s="158"/>
      <c r="K76" s="157">
        <f>ROUND(E76*J76,2)</f>
        <v>0</v>
      </c>
      <c r="L76" s="157">
        <v>15</v>
      </c>
      <c r="M76" s="157">
        <f>G76*(1+L76/100)</f>
        <v>0</v>
      </c>
      <c r="N76" s="157">
        <v>0</v>
      </c>
      <c r="O76" s="157">
        <f>ROUND(E76*N76,2)</f>
        <v>0</v>
      </c>
      <c r="P76" s="157">
        <v>0</v>
      </c>
      <c r="Q76" s="157">
        <f>ROUND(E76*P76,2)</f>
        <v>0</v>
      </c>
      <c r="R76" s="157"/>
      <c r="S76" s="157" t="s">
        <v>145</v>
      </c>
      <c r="T76" s="157" t="s">
        <v>146</v>
      </c>
      <c r="U76" s="157">
        <v>0</v>
      </c>
      <c r="V76" s="157">
        <f>ROUND(E76*U76,2)</f>
        <v>0</v>
      </c>
      <c r="W76" s="157"/>
      <c r="X76" s="157" t="s">
        <v>129</v>
      </c>
      <c r="Y76" s="147"/>
      <c r="Z76" s="147"/>
      <c r="AA76" s="147"/>
      <c r="AB76" s="147"/>
      <c r="AC76" s="147"/>
      <c r="AD76" s="147"/>
      <c r="AE76" s="147"/>
      <c r="AF76" s="147"/>
      <c r="AG76" s="147" t="s">
        <v>130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54"/>
      <c r="B77" s="155"/>
      <c r="C77" s="183" t="s">
        <v>275</v>
      </c>
      <c r="D77" s="159"/>
      <c r="E77" s="160">
        <v>2.1999999999999999E-2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7"/>
      <c r="Z77" s="147"/>
      <c r="AA77" s="147"/>
      <c r="AB77" s="147"/>
      <c r="AC77" s="147"/>
      <c r="AD77" s="147"/>
      <c r="AE77" s="147"/>
      <c r="AF77" s="147"/>
      <c r="AG77" s="147" t="s">
        <v>132</v>
      </c>
      <c r="AH77" s="147">
        <v>5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/>
      <c r="B78" s="155"/>
      <c r="C78" s="183" t="s">
        <v>276</v>
      </c>
      <c r="D78" s="159"/>
      <c r="E78" s="160">
        <v>8.4820000000000007E-2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7"/>
      <c r="Z78" s="147"/>
      <c r="AA78" s="147"/>
      <c r="AB78" s="147"/>
      <c r="AC78" s="147"/>
      <c r="AD78" s="147"/>
      <c r="AE78" s="147"/>
      <c r="AF78" s="147"/>
      <c r="AG78" s="147" t="s">
        <v>132</v>
      </c>
      <c r="AH78" s="147">
        <v>5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74">
        <v>30</v>
      </c>
      <c r="B79" s="175" t="s">
        <v>277</v>
      </c>
      <c r="C79" s="184" t="s">
        <v>278</v>
      </c>
      <c r="D79" s="176" t="s">
        <v>279</v>
      </c>
      <c r="E79" s="177">
        <v>1</v>
      </c>
      <c r="F79" s="178"/>
      <c r="G79" s="179">
        <f>ROUND(E79*F79,2)</f>
        <v>0</v>
      </c>
      <c r="H79" s="158"/>
      <c r="I79" s="157">
        <f>ROUND(E79*H79,2)</f>
        <v>0</v>
      </c>
      <c r="J79" s="158"/>
      <c r="K79" s="157">
        <f>ROUND(E79*J79,2)</f>
        <v>0</v>
      </c>
      <c r="L79" s="157">
        <v>15</v>
      </c>
      <c r="M79" s="157">
        <f>G79*(1+L79/100)</f>
        <v>0</v>
      </c>
      <c r="N79" s="157">
        <v>0</v>
      </c>
      <c r="O79" s="157">
        <f>ROUND(E79*N79,2)</f>
        <v>0</v>
      </c>
      <c r="P79" s="157">
        <v>0</v>
      </c>
      <c r="Q79" s="157">
        <f>ROUND(E79*P79,2)</f>
        <v>0</v>
      </c>
      <c r="R79" s="157"/>
      <c r="S79" s="157" t="s">
        <v>145</v>
      </c>
      <c r="T79" s="157" t="s">
        <v>146</v>
      </c>
      <c r="U79" s="157">
        <v>0</v>
      </c>
      <c r="V79" s="157">
        <f>ROUND(E79*U79,2)</f>
        <v>0</v>
      </c>
      <c r="W79" s="157"/>
      <c r="X79" s="157" t="s">
        <v>161</v>
      </c>
      <c r="Y79" s="147"/>
      <c r="Z79" s="147"/>
      <c r="AA79" s="147"/>
      <c r="AB79" s="147"/>
      <c r="AC79" s="147"/>
      <c r="AD79" s="147"/>
      <c r="AE79" s="147"/>
      <c r="AF79" s="147"/>
      <c r="AG79" s="147" t="s">
        <v>162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68">
        <v>31</v>
      </c>
      <c r="B80" s="169" t="s">
        <v>280</v>
      </c>
      <c r="C80" s="182" t="s">
        <v>281</v>
      </c>
      <c r="D80" s="170" t="s">
        <v>188</v>
      </c>
      <c r="E80" s="171">
        <v>0.25</v>
      </c>
      <c r="F80" s="172"/>
      <c r="G80" s="173">
        <f>ROUND(E80*F80,2)</f>
        <v>0</v>
      </c>
      <c r="H80" s="158"/>
      <c r="I80" s="157">
        <f>ROUND(E80*H80,2)</f>
        <v>0</v>
      </c>
      <c r="J80" s="158"/>
      <c r="K80" s="157">
        <f>ROUND(E80*J80,2)</f>
        <v>0</v>
      </c>
      <c r="L80" s="157">
        <v>15</v>
      </c>
      <c r="M80" s="157">
        <f>G80*(1+L80/100)</f>
        <v>0</v>
      </c>
      <c r="N80" s="157">
        <v>0.55000000000000004</v>
      </c>
      <c r="O80" s="157">
        <f>ROUND(E80*N80,2)</f>
        <v>0.14000000000000001</v>
      </c>
      <c r="P80" s="157">
        <v>0</v>
      </c>
      <c r="Q80" s="157">
        <f>ROUND(E80*P80,2)</f>
        <v>0</v>
      </c>
      <c r="R80" s="157" t="s">
        <v>160</v>
      </c>
      <c r="S80" s="157" t="s">
        <v>128</v>
      </c>
      <c r="T80" s="157" t="s">
        <v>128</v>
      </c>
      <c r="U80" s="157">
        <v>0</v>
      </c>
      <c r="V80" s="157">
        <f>ROUND(E80*U80,2)</f>
        <v>0</v>
      </c>
      <c r="W80" s="157"/>
      <c r="X80" s="157" t="s">
        <v>161</v>
      </c>
      <c r="Y80" s="147"/>
      <c r="Z80" s="147"/>
      <c r="AA80" s="147"/>
      <c r="AB80" s="147"/>
      <c r="AC80" s="147"/>
      <c r="AD80" s="147"/>
      <c r="AE80" s="147"/>
      <c r="AF80" s="147"/>
      <c r="AG80" s="147" t="s">
        <v>162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4"/>
      <c r="B81" s="155"/>
      <c r="C81" s="183" t="s">
        <v>282</v>
      </c>
      <c r="D81" s="159"/>
      <c r="E81" s="160">
        <v>0.25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7"/>
      <c r="Z81" s="147"/>
      <c r="AA81" s="147"/>
      <c r="AB81" s="147"/>
      <c r="AC81" s="147"/>
      <c r="AD81" s="147"/>
      <c r="AE81" s="147"/>
      <c r="AF81" s="147"/>
      <c r="AG81" s="147" t="s">
        <v>132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x14ac:dyDescent="0.2">
      <c r="A82" s="162" t="s">
        <v>123</v>
      </c>
      <c r="B82" s="163" t="s">
        <v>61</v>
      </c>
      <c r="C82" s="181" t="s">
        <v>62</v>
      </c>
      <c r="D82" s="164"/>
      <c r="E82" s="165"/>
      <c r="F82" s="166"/>
      <c r="G82" s="167">
        <f>SUMIF(AG83:AG111,"&lt;&gt;NOR",G83:G111)</f>
        <v>0</v>
      </c>
      <c r="H82" s="161"/>
      <c r="I82" s="161">
        <f>SUM(I83:I111)</f>
        <v>0</v>
      </c>
      <c r="J82" s="161"/>
      <c r="K82" s="161">
        <f>SUM(K83:K111)</f>
        <v>0</v>
      </c>
      <c r="L82" s="161"/>
      <c r="M82" s="161">
        <f>SUM(M83:M111)</f>
        <v>0</v>
      </c>
      <c r="N82" s="161"/>
      <c r="O82" s="161">
        <f>SUM(O83:O111)</f>
        <v>7.06</v>
      </c>
      <c r="P82" s="161"/>
      <c r="Q82" s="161">
        <f>SUM(Q83:Q111)</f>
        <v>0</v>
      </c>
      <c r="R82" s="161"/>
      <c r="S82" s="161"/>
      <c r="T82" s="161"/>
      <c r="U82" s="161"/>
      <c r="V82" s="161">
        <f>SUM(V83:V111)</f>
        <v>1286.27</v>
      </c>
      <c r="W82" s="161"/>
      <c r="X82" s="161"/>
      <c r="AG82" t="s">
        <v>124</v>
      </c>
    </row>
    <row r="83" spans="1:60" outlineLevel="1" x14ac:dyDescent="0.2">
      <c r="A83" s="168">
        <v>32</v>
      </c>
      <c r="B83" s="169" t="s">
        <v>283</v>
      </c>
      <c r="C83" s="182" t="s">
        <v>284</v>
      </c>
      <c r="D83" s="170" t="s">
        <v>144</v>
      </c>
      <c r="E83" s="171">
        <v>406</v>
      </c>
      <c r="F83" s="172"/>
      <c r="G83" s="173">
        <f>ROUND(E83*F83,2)</f>
        <v>0</v>
      </c>
      <c r="H83" s="158"/>
      <c r="I83" s="157">
        <f>ROUND(E83*H83,2)</f>
        <v>0</v>
      </c>
      <c r="J83" s="158"/>
      <c r="K83" s="157">
        <f>ROUND(E83*J83,2)</f>
        <v>0</v>
      </c>
      <c r="L83" s="157">
        <v>15</v>
      </c>
      <c r="M83" s="157">
        <f>G83*(1+L83/100)</f>
        <v>0</v>
      </c>
      <c r="N83" s="157">
        <v>8.6899999999999998E-3</v>
      </c>
      <c r="O83" s="157">
        <f>ROUND(E83*N83,2)</f>
        <v>3.53</v>
      </c>
      <c r="P83" s="157">
        <v>0</v>
      </c>
      <c r="Q83" s="157">
        <f>ROUND(E83*P83,2)</f>
        <v>0</v>
      </c>
      <c r="R83" s="157"/>
      <c r="S83" s="157" t="s">
        <v>128</v>
      </c>
      <c r="T83" s="157" t="s">
        <v>128</v>
      </c>
      <c r="U83" s="157">
        <v>2.0579999999999998</v>
      </c>
      <c r="V83" s="157">
        <f>ROUND(E83*U83,2)</f>
        <v>835.55</v>
      </c>
      <c r="W83" s="157"/>
      <c r="X83" s="157" t="s">
        <v>129</v>
      </c>
      <c r="Y83" s="147"/>
      <c r="Z83" s="147"/>
      <c r="AA83" s="147"/>
      <c r="AB83" s="147"/>
      <c r="AC83" s="147"/>
      <c r="AD83" s="147"/>
      <c r="AE83" s="147"/>
      <c r="AF83" s="147"/>
      <c r="AG83" s="147" t="s">
        <v>198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275" t="s">
        <v>285</v>
      </c>
      <c r="D84" s="276"/>
      <c r="E84" s="276"/>
      <c r="F84" s="276"/>
      <c r="G84" s="276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7"/>
      <c r="Z84" s="147"/>
      <c r="AA84" s="147"/>
      <c r="AB84" s="147"/>
      <c r="AC84" s="147"/>
      <c r="AD84" s="147"/>
      <c r="AE84" s="147"/>
      <c r="AF84" s="147"/>
      <c r="AG84" s="147" t="s">
        <v>235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54"/>
      <c r="B85" s="155"/>
      <c r="C85" s="183" t="s">
        <v>286</v>
      </c>
      <c r="D85" s="159"/>
      <c r="E85" s="160">
        <v>158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7"/>
      <c r="Z85" s="147"/>
      <c r="AA85" s="147"/>
      <c r="AB85" s="147"/>
      <c r="AC85" s="147"/>
      <c r="AD85" s="147"/>
      <c r="AE85" s="147"/>
      <c r="AF85" s="147"/>
      <c r="AG85" s="147" t="s">
        <v>132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4"/>
      <c r="B86" s="155"/>
      <c r="C86" s="183" t="s">
        <v>287</v>
      </c>
      <c r="D86" s="159"/>
      <c r="E86" s="160">
        <v>248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7"/>
      <c r="Z86" s="147"/>
      <c r="AA86" s="147"/>
      <c r="AB86" s="147"/>
      <c r="AC86" s="147"/>
      <c r="AD86" s="147"/>
      <c r="AE86" s="147"/>
      <c r="AF86" s="147"/>
      <c r="AG86" s="147" t="s">
        <v>132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68">
        <v>33</v>
      </c>
      <c r="B87" s="169" t="s">
        <v>288</v>
      </c>
      <c r="C87" s="182" t="s">
        <v>289</v>
      </c>
      <c r="D87" s="170" t="s">
        <v>144</v>
      </c>
      <c r="E87" s="171">
        <v>180</v>
      </c>
      <c r="F87" s="172"/>
      <c r="G87" s="173">
        <f>ROUND(E87*F87,2)</f>
        <v>0</v>
      </c>
      <c r="H87" s="158"/>
      <c r="I87" s="157">
        <f>ROUND(E87*H87,2)</f>
        <v>0</v>
      </c>
      <c r="J87" s="158"/>
      <c r="K87" s="157">
        <f>ROUND(E87*J87,2)</f>
        <v>0</v>
      </c>
      <c r="L87" s="157">
        <v>15</v>
      </c>
      <c r="M87" s="157">
        <f>G87*(1+L87/100)</f>
        <v>0</v>
      </c>
      <c r="N87" s="157">
        <v>1.014E-2</v>
      </c>
      <c r="O87" s="157">
        <f>ROUND(E87*N87,2)</f>
        <v>1.83</v>
      </c>
      <c r="P87" s="157">
        <v>0</v>
      </c>
      <c r="Q87" s="157">
        <f>ROUND(E87*P87,2)</f>
        <v>0</v>
      </c>
      <c r="R87" s="157"/>
      <c r="S87" s="157" t="s">
        <v>128</v>
      </c>
      <c r="T87" s="157" t="s">
        <v>128</v>
      </c>
      <c r="U87" s="157">
        <v>2.504</v>
      </c>
      <c r="V87" s="157">
        <f>ROUND(E87*U87,2)</f>
        <v>450.72</v>
      </c>
      <c r="W87" s="157"/>
      <c r="X87" s="157" t="s">
        <v>129</v>
      </c>
      <c r="Y87" s="147"/>
      <c r="Z87" s="147"/>
      <c r="AA87" s="147"/>
      <c r="AB87" s="147"/>
      <c r="AC87" s="147"/>
      <c r="AD87" s="147"/>
      <c r="AE87" s="147"/>
      <c r="AF87" s="147"/>
      <c r="AG87" s="147" t="s">
        <v>198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275" t="s">
        <v>285</v>
      </c>
      <c r="D88" s="276"/>
      <c r="E88" s="276"/>
      <c r="F88" s="276"/>
      <c r="G88" s="276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7"/>
      <c r="Z88" s="147"/>
      <c r="AA88" s="147"/>
      <c r="AB88" s="147"/>
      <c r="AC88" s="147"/>
      <c r="AD88" s="147"/>
      <c r="AE88" s="147"/>
      <c r="AF88" s="147"/>
      <c r="AG88" s="147" t="s">
        <v>235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54"/>
      <c r="B89" s="155"/>
      <c r="C89" s="277" t="s">
        <v>290</v>
      </c>
      <c r="D89" s="278"/>
      <c r="E89" s="278"/>
      <c r="F89" s="278"/>
      <c r="G89" s="278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7"/>
      <c r="Z89" s="147"/>
      <c r="AA89" s="147"/>
      <c r="AB89" s="147"/>
      <c r="AC89" s="147"/>
      <c r="AD89" s="147"/>
      <c r="AE89" s="147"/>
      <c r="AF89" s="147"/>
      <c r="AG89" s="147" t="s">
        <v>235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54"/>
      <c r="B90" s="155"/>
      <c r="C90" s="277" t="s">
        <v>291</v>
      </c>
      <c r="D90" s="278"/>
      <c r="E90" s="278"/>
      <c r="F90" s="278"/>
      <c r="G90" s="278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7"/>
      <c r="Z90" s="147"/>
      <c r="AA90" s="147"/>
      <c r="AB90" s="147"/>
      <c r="AC90" s="147"/>
      <c r="AD90" s="147"/>
      <c r="AE90" s="147"/>
      <c r="AF90" s="147"/>
      <c r="AG90" s="147" t="s">
        <v>235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277" t="s">
        <v>292</v>
      </c>
      <c r="D91" s="278"/>
      <c r="E91" s="278"/>
      <c r="F91" s="278"/>
      <c r="G91" s="278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7"/>
      <c r="Z91" s="147"/>
      <c r="AA91" s="147"/>
      <c r="AB91" s="147"/>
      <c r="AC91" s="147"/>
      <c r="AD91" s="147"/>
      <c r="AE91" s="147"/>
      <c r="AF91" s="147"/>
      <c r="AG91" s="147" t="s">
        <v>235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277" t="s">
        <v>293</v>
      </c>
      <c r="D92" s="278"/>
      <c r="E92" s="278"/>
      <c r="F92" s="278"/>
      <c r="G92" s="278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7"/>
      <c r="Z92" s="147"/>
      <c r="AA92" s="147"/>
      <c r="AB92" s="147"/>
      <c r="AC92" s="147"/>
      <c r="AD92" s="147"/>
      <c r="AE92" s="147"/>
      <c r="AF92" s="147"/>
      <c r="AG92" s="147" t="s">
        <v>235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54"/>
      <c r="B93" s="155"/>
      <c r="C93" s="277" t="s">
        <v>294</v>
      </c>
      <c r="D93" s="278"/>
      <c r="E93" s="278"/>
      <c r="F93" s="278"/>
      <c r="G93" s="278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7"/>
      <c r="Z93" s="147"/>
      <c r="AA93" s="147"/>
      <c r="AB93" s="147"/>
      <c r="AC93" s="147"/>
      <c r="AD93" s="147"/>
      <c r="AE93" s="147"/>
      <c r="AF93" s="147"/>
      <c r="AG93" s="147" t="s">
        <v>235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54"/>
      <c r="B94" s="155"/>
      <c r="C94" s="183" t="s">
        <v>295</v>
      </c>
      <c r="D94" s="159"/>
      <c r="E94" s="160">
        <v>156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7"/>
      <c r="Z94" s="147"/>
      <c r="AA94" s="147"/>
      <c r="AB94" s="147"/>
      <c r="AC94" s="147"/>
      <c r="AD94" s="147"/>
      <c r="AE94" s="147"/>
      <c r="AF94" s="147"/>
      <c r="AG94" s="147" t="s">
        <v>132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ht="22.5" outlineLevel="1" x14ac:dyDescent="0.2">
      <c r="A95" s="154"/>
      <c r="B95" s="155"/>
      <c r="C95" s="183" t="s">
        <v>296</v>
      </c>
      <c r="D95" s="159"/>
      <c r="E95" s="160">
        <v>24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7"/>
      <c r="Z95" s="147"/>
      <c r="AA95" s="147"/>
      <c r="AB95" s="147"/>
      <c r="AC95" s="147"/>
      <c r="AD95" s="147"/>
      <c r="AE95" s="147"/>
      <c r="AF95" s="147"/>
      <c r="AG95" s="147" t="s">
        <v>132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68">
        <v>34</v>
      </c>
      <c r="B96" s="169" t="s">
        <v>297</v>
      </c>
      <c r="C96" s="182" t="s">
        <v>298</v>
      </c>
      <c r="D96" s="170" t="s">
        <v>144</v>
      </c>
      <c r="E96" s="171">
        <v>152.5</v>
      </c>
      <c r="F96" s="172"/>
      <c r="G96" s="173">
        <f>ROUND(E96*F96,2)</f>
        <v>0</v>
      </c>
      <c r="H96" s="158"/>
      <c r="I96" s="157">
        <f>ROUND(E96*H96,2)</f>
        <v>0</v>
      </c>
      <c r="J96" s="158"/>
      <c r="K96" s="157">
        <f>ROUND(E96*J96,2)</f>
        <v>0</v>
      </c>
      <c r="L96" s="157">
        <v>15</v>
      </c>
      <c r="M96" s="157">
        <f>G96*(1+L96/100)</f>
        <v>0</v>
      </c>
      <c r="N96" s="157">
        <v>1.0319999999999999E-2</v>
      </c>
      <c r="O96" s="157">
        <f>ROUND(E96*N96,2)</f>
        <v>1.57</v>
      </c>
      <c r="P96" s="157">
        <v>0</v>
      </c>
      <c r="Q96" s="157">
        <f>ROUND(E96*P96,2)</f>
        <v>0</v>
      </c>
      <c r="R96" s="157"/>
      <c r="S96" s="157" t="s">
        <v>145</v>
      </c>
      <c r="T96" s="157" t="s">
        <v>146</v>
      </c>
      <c r="U96" s="157">
        <v>0</v>
      </c>
      <c r="V96" s="157">
        <f>ROUND(E96*U96,2)</f>
        <v>0</v>
      </c>
      <c r="W96" s="157"/>
      <c r="X96" s="157" t="s">
        <v>129</v>
      </c>
      <c r="Y96" s="147"/>
      <c r="Z96" s="147"/>
      <c r="AA96" s="147"/>
      <c r="AB96" s="147"/>
      <c r="AC96" s="147"/>
      <c r="AD96" s="147"/>
      <c r="AE96" s="147"/>
      <c r="AF96" s="147"/>
      <c r="AG96" s="147" t="s">
        <v>130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54"/>
      <c r="B97" s="155"/>
      <c r="C97" s="183" t="s">
        <v>299</v>
      </c>
      <c r="D97" s="159"/>
      <c r="E97" s="160">
        <v>101.5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7"/>
      <c r="Z97" s="147"/>
      <c r="AA97" s="147"/>
      <c r="AB97" s="147"/>
      <c r="AC97" s="147"/>
      <c r="AD97" s="147"/>
      <c r="AE97" s="147"/>
      <c r="AF97" s="147"/>
      <c r="AG97" s="147" t="s">
        <v>132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54"/>
      <c r="B98" s="155"/>
      <c r="C98" s="183" t="s">
        <v>300</v>
      </c>
      <c r="D98" s="159"/>
      <c r="E98" s="160">
        <v>35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7"/>
      <c r="Z98" s="147"/>
      <c r="AA98" s="147"/>
      <c r="AB98" s="147"/>
      <c r="AC98" s="147"/>
      <c r="AD98" s="147"/>
      <c r="AE98" s="147"/>
      <c r="AF98" s="147"/>
      <c r="AG98" s="147" t="s">
        <v>132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54"/>
      <c r="B99" s="155"/>
      <c r="C99" s="183" t="s">
        <v>301</v>
      </c>
      <c r="D99" s="159"/>
      <c r="E99" s="160">
        <v>16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7"/>
      <c r="Z99" s="147"/>
      <c r="AA99" s="147"/>
      <c r="AB99" s="147"/>
      <c r="AC99" s="147"/>
      <c r="AD99" s="147"/>
      <c r="AE99" s="147"/>
      <c r="AF99" s="147"/>
      <c r="AG99" s="147" t="s">
        <v>132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68">
        <v>35</v>
      </c>
      <c r="B100" s="169" t="s">
        <v>302</v>
      </c>
      <c r="C100" s="182" t="s">
        <v>303</v>
      </c>
      <c r="D100" s="170" t="s">
        <v>144</v>
      </c>
      <c r="E100" s="171">
        <v>152.5</v>
      </c>
      <c r="F100" s="172"/>
      <c r="G100" s="173">
        <f>ROUND(E100*F100,2)</f>
        <v>0</v>
      </c>
      <c r="H100" s="158"/>
      <c r="I100" s="157">
        <f>ROUND(E100*H100,2)</f>
        <v>0</v>
      </c>
      <c r="J100" s="158"/>
      <c r="K100" s="157">
        <f>ROUND(E100*J100,2)</f>
        <v>0</v>
      </c>
      <c r="L100" s="157">
        <v>15</v>
      </c>
      <c r="M100" s="157">
        <f>G100*(1+L100/100)</f>
        <v>0</v>
      </c>
      <c r="N100" s="157">
        <v>0</v>
      </c>
      <c r="O100" s="157">
        <f>ROUND(E100*N100,2)</f>
        <v>0</v>
      </c>
      <c r="P100" s="157">
        <v>0</v>
      </c>
      <c r="Q100" s="157">
        <f>ROUND(E100*P100,2)</f>
        <v>0</v>
      </c>
      <c r="R100" s="157"/>
      <c r="S100" s="157" t="s">
        <v>145</v>
      </c>
      <c r="T100" s="157" t="s">
        <v>146</v>
      </c>
      <c r="U100" s="157">
        <v>0</v>
      </c>
      <c r="V100" s="157">
        <f>ROUND(E100*U100,2)</f>
        <v>0</v>
      </c>
      <c r="W100" s="157"/>
      <c r="X100" s="157" t="s">
        <v>129</v>
      </c>
      <c r="Y100" s="147"/>
      <c r="Z100" s="147"/>
      <c r="AA100" s="147"/>
      <c r="AB100" s="147"/>
      <c r="AC100" s="147"/>
      <c r="AD100" s="147"/>
      <c r="AE100" s="147"/>
      <c r="AF100" s="147"/>
      <c r="AG100" s="147" t="s">
        <v>130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54"/>
      <c r="B101" s="155"/>
      <c r="C101" s="183" t="s">
        <v>299</v>
      </c>
      <c r="D101" s="159"/>
      <c r="E101" s="160">
        <v>101.5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132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54"/>
      <c r="B102" s="155"/>
      <c r="C102" s="183" t="s">
        <v>300</v>
      </c>
      <c r="D102" s="159"/>
      <c r="E102" s="160">
        <v>35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132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54"/>
      <c r="B103" s="155"/>
      <c r="C103" s="183" t="s">
        <v>301</v>
      </c>
      <c r="D103" s="159"/>
      <c r="E103" s="160">
        <v>16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132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68">
        <v>36</v>
      </c>
      <c r="B104" s="169" t="s">
        <v>304</v>
      </c>
      <c r="C104" s="182" t="s">
        <v>305</v>
      </c>
      <c r="D104" s="170" t="s">
        <v>144</v>
      </c>
      <c r="E104" s="171">
        <v>101.5</v>
      </c>
      <c r="F104" s="172"/>
      <c r="G104" s="173">
        <f>ROUND(E104*F104,2)</f>
        <v>0</v>
      </c>
      <c r="H104" s="158"/>
      <c r="I104" s="157">
        <f>ROUND(E104*H104,2)</f>
        <v>0</v>
      </c>
      <c r="J104" s="158"/>
      <c r="K104" s="157">
        <f>ROUND(E104*J104,2)</f>
        <v>0</v>
      </c>
      <c r="L104" s="157">
        <v>15</v>
      </c>
      <c r="M104" s="157">
        <f>G104*(1+L104/100)</f>
        <v>0</v>
      </c>
      <c r="N104" s="157">
        <v>0</v>
      </c>
      <c r="O104" s="157">
        <f>ROUND(E104*N104,2)</f>
        <v>0</v>
      </c>
      <c r="P104" s="157">
        <v>0</v>
      </c>
      <c r="Q104" s="157">
        <f>ROUND(E104*P104,2)</f>
        <v>0</v>
      </c>
      <c r="R104" s="157"/>
      <c r="S104" s="157" t="s">
        <v>145</v>
      </c>
      <c r="T104" s="157" t="s">
        <v>146</v>
      </c>
      <c r="U104" s="157">
        <v>0</v>
      </c>
      <c r="V104" s="157">
        <f>ROUND(E104*U104,2)</f>
        <v>0</v>
      </c>
      <c r="W104" s="157"/>
      <c r="X104" s="157" t="s">
        <v>129</v>
      </c>
      <c r="Y104" s="147"/>
      <c r="Z104" s="147"/>
      <c r="AA104" s="147"/>
      <c r="AB104" s="147"/>
      <c r="AC104" s="147"/>
      <c r="AD104" s="147"/>
      <c r="AE104" s="147"/>
      <c r="AF104" s="147"/>
      <c r="AG104" s="147" t="s">
        <v>130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54"/>
      <c r="B105" s="155"/>
      <c r="C105" s="183" t="s">
        <v>299</v>
      </c>
      <c r="D105" s="159"/>
      <c r="E105" s="160">
        <v>101.5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132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22.5" outlineLevel="1" x14ac:dyDescent="0.2">
      <c r="A106" s="168">
        <v>37</v>
      </c>
      <c r="B106" s="169" t="s">
        <v>306</v>
      </c>
      <c r="C106" s="182" t="s">
        <v>307</v>
      </c>
      <c r="D106" s="170" t="s">
        <v>144</v>
      </c>
      <c r="E106" s="171">
        <v>152.5</v>
      </c>
      <c r="F106" s="172"/>
      <c r="G106" s="173">
        <f>ROUND(E106*F106,2)</f>
        <v>0</v>
      </c>
      <c r="H106" s="158"/>
      <c r="I106" s="157">
        <f>ROUND(E106*H106,2)</f>
        <v>0</v>
      </c>
      <c r="J106" s="158"/>
      <c r="K106" s="157">
        <f>ROUND(E106*J106,2)</f>
        <v>0</v>
      </c>
      <c r="L106" s="157">
        <v>15</v>
      </c>
      <c r="M106" s="157">
        <f>G106*(1+L106/100)</f>
        <v>0</v>
      </c>
      <c r="N106" s="157">
        <v>0</v>
      </c>
      <c r="O106" s="157">
        <f>ROUND(E106*N106,2)</f>
        <v>0</v>
      </c>
      <c r="P106" s="157">
        <v>0</v>
      </c>
      <c r="Q106" s="157">
        <f>ROUND(E106*P106,2)</f>
        <v>0</v>
      </c>
      <c r="R106" s="157"/>
      <c r="S106" s="157" t="s">
        <v>145</v>
      </c>
      <c r="T106" s="157" t="s">
        <v>146</v>
      </c>
      <c r="U106" s="157">
        <v>0</v>
      </c>
      <c r="V106" s="157">
        <f>ROUND(E106*U106,2)</f>
        <v>0</v>
      </c>
      <c r="W106" s="157"/>
      <c r="X106" s="157" t="s">
        <v>129</v>
      </c>
      <c r="Y106" s="147"/>
      <c r="Z106" s="147"/>
      <c r="AA106" s="147"/>
      <c r="AB106" s="147"/>
      <c r="AC106" s="147"/>
      <c r="AD106" s="147"/>
      <c r="AE106" s="147"/>
      <c r="AF106" s="147"/>
      <c r="AG106" s="147" t="s">
        <v>130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54"/>
      <c r="B107" s="155"/>
      <c r="C107" s="183" t="s">
        <v>299</v>
      </c>
      <c r="D107" s="159"/>
      <c r="E107" s="160">
        <v>101.5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132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54"/>
      <c r="B108" s="155"/>
      <c r="C108" s="183" t="s">
        <v>300</v>
      </c>
      <c r="D108" s="159"/>
      <c r="E108" s="160">
        <v>35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132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54"/>
      <c r="B109" s="155"/>
      <c r="C109" s="183" t="s">
        <v>301</v>
      </c>
      <c r="D109" s="159"/>
      <c r="E109" s="160">
        <v>16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7"/>
      <c r="Z109" s="147"/>
      <c r="AA109" s="147"/>
      <c r="AB109" s="147"/>
      <c r="AC109" s="147"/>
      <c r="AD109" s="147"/>
      <c r="AE109" s="147"/>
      <c r="AF109" s="147"/>
      <c r="AG109" s="147" t="s">
        <v>132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ht="22.5" outlineLevel="1" x14ac:dyDescent="0.2">
      <c r="A110" s="168">
        <v>38</v>
      </c>
      <c r="B110" s="169" t="s">
        <v>308</v>
      </c>
      <c r="C110" s="182" t="s">
        <v>309</v>
      </c>
      <c r="D110" s="170" t="s">
        <v>144</v>
      </c>
      <c r="E110" s="171">
        <v>106.575</v>
      </c>
      <c r="F110" s="172"/>
      <c r="G110" s="173">
        <f>ROUND(E110*F110,2)</f>
        <v>0</v>
      </c>
      <c r="H110" s="158"/>
      <c r="I110" s="157">
        <f>ROUND(E110*H110,2)</f>
        <v>0</v>
      </c>
      <c r="J110" s="158"/>
      <c r="K110" s="157">
        <f>ROUND(E110*J110,2)</f>
        <v>0</v>
      </c>
      <c r="L110" s="157">
        <v>15</v>
      </c>
      <c r="M110" s="157">
        <f>G110*(1+L110/100)</f>
        <v>0</v>
      </c>
      <c r="N110" s="157">
        <v>1.2099999999999999E-3</v>
      </c>
      <c r="O110" s="157">
        <f>ROUND(E110*N110,2)</f>
        <v>0.13</v>
      </c>
      <c r="P110" s="157">
        <v>0</v>
      </c>
      <c r="Q110" s="157">
        <f>ROUND(E110*P110,2)</f>
        <v>0</v>
      </c>
      <c r="R110" s="157"/>
      <c r="S110" s="157" t="s">
        <v>145</v>
      </c>
      <c r="T110" s="157" t="s">
        <v>146</v>
      </c>
      <c r="U110" s="157">
        <v>0</v>
      </c>
      <c r="V110" s="157">
        <f>ROUND(E110*U110,2)</f>
        <v>0</v>
      </c>
      <c r="W110" s="157"/>
      <c r="X110" s="157" t="s">
        <v>129</v>
      </c>
      <c r="Y110" s="147"/>
      <c r="Z110" s="147"/>
      <c r="AA110" s="147"/>
      <c r="AB110" s="147"/>
      <c r="AC110" s="147"/>
      <c r="AD110" s="147"/>
      <c r="AE110" s="147"/>
      <c r="AF110" s="147"/>
      <c r="AG110" s="147" t="s">
        <v>130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54"/>
      <c r="B111" s="155"/>
      <c r="C111" s="183" t="s">
        <v>310</v>
      </c>
      <c r="D111" s="159"/>
      <c r="E111" s="160">
        <v>106.575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7"/>
      <c r="Z111" s="147"/>
      <c r="AA111" s="147"/>
      <c r="AB111" s="147"/>
      <c r="AC111" s="147"/>
      <c r="AD111" s="147"/>
      <c r="AE111" s="147"/>
      <c r="AF111" s="147"/>
      <c r="AG111" s="147" t="s">
        <v>132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x14ac:dyDescent="0.2">
      <c r="A112" s="162" t="s">
        <v>123</v>
      </c>
      <c r="B112" s="163" t="s">
        <v>63</v>
      </c>
      <c r="C112" s="181" t="s">
        <v>64</v>
      </c>
      <c r="D112" s="164"/>
      <c r="E112" s="165"/>
      <c r="F112" s="166"/>
      <c r="G112" s="167">
        <f>SUMIF(AG113:AG114,"&lt;&gt;NOR",G113:G114)</f>
        <v>0</v>
      </c>
      <c r="H112" s="161"/>
      <c r="I112" s="161">
        <f>SUM(I113:I114)</f>
        <v>0</v>
      </c>
      <c r="J112" s="161"/>
      <c r="K112" s="161">
        <f>SUM(K113:K114)</f>
        <v>0</v>
      </c>
      <c r="L112" s="161"/>
      <c r="M112" s="161">
        <f>SUM(M113:M114)</f>
        <v>0</v>
      </c>
      <c r="N112" s="161"/>
      <c r="O112" s="161">
        <f>SUM(O113:O114)</f>
        <v>0.86</v>
      </c>
      <c r="P112" s="161"/>
      <c r="Q112" s="161">
        <f>SUM(Q113:Q114)</f>
        <v>0</v>
      </c>
      <c r="R112" s="161"/>
      <c r="S112" s="161"/>
      <c r="T112" s="161"/>
      <c r="U112" s="161"/>
      <c r="V112" s="161">
        <f>SUM(V113:V114)</f>
        <v>4.5</v>
      </c>
      <c r="W112" s="161"/>
      <c r="X112" s="161"/>
      <c r="AG112" t="s">
        <v>124</v>
      </c>
    </row>
    <row r="113" spans="1:60" ht="22.5" outlineLevel="1" x14ac:dyDescent="0.2">
      <c r="A113" s="168">
        <v>39</v>
      </c>
      <c r="B113" s="169" t="s">
        <v>311</v>
      </c>
      <c r="C113" s="182" t="s">
        <v>312</v>
      </c>
      <c r="D113" s="170" t="s">
        <v>179</v>
      </c>
      <c r="E113" s="171">
        <v>12</v>
      </c>
      <c r="F113" s="172"/>
      <c r="G113" s="173">
        <f>ROUND(E113*F113,2)</f>
        <v>0</v>
      </c>
      <c r="H113" s="158"/>
      <c r="I113" s="157">
        <f>ROUND(E113*H113,2)</f>
        <v>0</v>
      </c>
      <c r="J113" s="158"/>
      <c r="K113" s="157">
        <f>ROUND(E113*J113,2)</f>
        <v>0</v>
      </c>
      <c r="L113" s="157">
        <v>15</v>
      </c>
      <c r="M113" s="157">
        <f>G113*(1+L113/100)</f>
        <v>0</v>
      </c>
      <c r="N113" s="157">
        <v>7.1999999999999995E-2</v>
      </c>
      <c r="O113" s="157">
        <f>ROUND(E113*N113,2)</f>
        <v>0.86</v>
      </c>
      <c r="P113" s="157">
        <v>0</v>
      </c>
      <c r="Q113" s="157">
        <f>ROUND(E113*P113,2)</f>
        <v>0</v>
      </c>
      <c r="R113" s="157"/>
      <c r="S113" s="157" t="s">
        <v>128</v>
      </c>
      <c r="T113" s="157" t="s">
        <v>146</v>
      </c>
      <c r="U113" s="157">
        <v>0.375</v>
      </c>
      <c r="V113" s="157">
        <f>ROUND(E113*U113,2)</f>
        <v>4.5</v>
      </c>
      <c r="W113" s="157"/>
      <c r="X113" s="157" t="s">
        <v>129</v>
      </c>
      <c r="Y113" s="147"/>
      <c r="Z113" s="147"/>
      <c r="AA113" s="147"/>
      <c r="AB113" s="147"/>
      <c r="AC113" s="147"/>
      <c r="AD113" s="147"/>
      <c r="AE113" s="147"/>
      <c r="AF113" s="147"/>
      <c r="AG113" s="147" t="s">
        <v>130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54"/>
      <c r="B114" s="155"/>
      <c r="C114" s="183" t="s">
        <v>313</v>
      </c>
      <c r="D114" s="159"/>
      <c r="E114" s="160">
        <v>12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7"/>
      <c r="Z114" s="147"/>
      <c r="AA114" s="147"/>
      <c r="AB114" s="147"/>
      <c r="AC114" s="147"/>
      <c r="AD114" s="147"/>
      <c r="AE114" s="147"/>
      <c r="AF114" s="147"/>
      <c r="AG114" s="147" t="s">
        <v>132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x14ac:dyDescent="0.2">
      <c r="A115" s="162" t="s">
        <v>123</v>
      </c>
      <c r="B115" s="163" t="s">
        <v>65</v>
      </c>
      <c r="C115" s="181" t="s">
        <v>66</v>
      </c>
      <c r="D115" s="164"/>
      <c r="E115" s="165"/>
      <c r="F115" s="166"/>
      <c r="G115" s="167">
        <f>SUMIF(AG116:AG186,"&lt;&gt;NOR",G116:G186)</f>
        <v>0</v>
      </c>
      <c r="H115" s="161"/>
      <c r="I115" s="161">
        <f>SUM(I116:I186)</f>
        <v>0</v>
      </c>
      <c r="J115" s="161"/>
      <c r="K115" s="161">
        <f>SUM(K116:K186)</f>
        <v>0</v>
      </c>
      <c r="L115" s="161"/>
      <c r="M115" s="161">
        <f>SUM(M116:M186)</f>
        <v>0</v>
      </c>
      <c r="N115" s="161"/>
      <c r="O115" s="161">
        <f>SUM(O116:O186)</f>
        <v>27.54</v>
      </c>
      <c r="P115" s="161"/>
      <c r="Q115" s="161">
        <f>SUM(Q116:Q186)</f>
        <v>0</v>
      </c>
      <c r="R115" s="161"/>
      <c r="S115" s="161"/>
      <c r="T115" s="161"/>
      <c r="U115" s="161"/>
      <c r="V115" s="161">
        <f>SUM(V116:V186)</f>
        <v>755.41</v>
      </c>
      <c r="W115" s="161"/>
      <c r="X115" s="161"/>
      <c r="AG115" t="s">
        <v>124</v>
      </c>
    </row>
    <row r="116" spans="1:60" ht="22.5" outlineLevel="1" x14ac:dyDescent="0.2">
      <c r="A116" s="168">
        <v>40</v>
      </c>
      <c r="B116" s="169" t="s">
        <v>314</v>
      </c>
      <c r="C116" s="182" t="s">
        <v>315</v>
      </c>
      <c r="D116" s="170" t="s">
        <v>179</v>
      </c>
      <c r="E116" s="171">
        <v>357.51</v>
      </c>
      <c r="F116" s="172"/>
      <c r="G116" s="173">
        <f>ROUND(E116*F116,2)</f>
        <v>0</v>
      </c>
      <c r="H116" s="158"/>
      <c r="I116" s="157">
        <f>ROUND(E116*H116,2)</f>
        <v>0</v>
      </c>
      <c r="J116" s="158"/>
      <c r="K116" s="157">
        <f>ROUND(E116*J116,2)</f>
        <v>0</v>
      </c>
      <c r="L116" s="157">
        <v>15</v>
      </c>
      <c r="M116" s="157">
        <f>G116*(1+L116/100)</f>
        <v>0</v>
      </c>
      <c r="N116" s="157">
        <v>2.9139999999999999E-2</v>
      </c>
      <c r="O116" s="157">
        <f>ROUND(E116*N116,2)</f>
        <v>10.42</v>
      </c>
      <c r="P116" s="157">
        <v>0</v>
      </c>
      <c r="Q116" s="157">
        <f>ROUND(E116*P116,2)</f>
        <v>0</v>
      </c>
      <c r="R116" s="157"/>
      <c r="S116" s="157" t="s">
        <v>128</v>
      </c>
      <c r="T116" s="157" t="s">
        <v>128</v>
      </c>
      <c r="U116" s="157">
        <v>0.60924999999999996</v>
      </c>
      <c r="V116" s="157">
        <f>ROUND(E116*U116,2)</f>
        <v>217.81</v>
      </c>
      <c r="W116" s="157"/>
      <c r="X116" s="157" t="s">
        <v>129</v>
      </c>
      <c r="Y116" s="147"/>
      <c r="Z116" s="147"/>
      <c r="AA116" s="147"/>
      <c r="AB116" s="147"/>
      <c r="AC116" s="147"/>
      <c r="AD116" s="147"/>
      <c r="AE116" s="147"/>
      <c r="AF116" s="147"/>
      <c r="AG116" s="147" t="s">
        <v>198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54"/>
      <c r="B117" s="155"/>
      <c r="C117" s="275" t="s">
        <v>285</v>
      </c>
      <c r="D117" s="276"/>
      <c r="E117" s="276"/>
      <c r="F117" s="276"/>
      <c r="G117" s="276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7"/>
      <c r="Z117" s="147"/>
      <c r="AA117" s="147"/>
      <c r="AB117" s="147"/>
      <c r="AC117" s="147"/>
      <c r="AD117" s="147"/>
      <c r="AE117" s="147"/>
      <c r="AF117" s="147"/>
      <c r="AG117" s="147" t="s">
        <v>235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54"/>
      <c r="B118" s="155"/>
      <c r="C118" s="183" t="s">
        <v>316</v>
      </c>
      <c r="D118" s="159"/>
      <c r="E118" s="160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7"/>
      <c r="Z118" s="147"/>
      <c r="AA118" s="147"/>
      <c r="AB118" s="147"/>
      <c r="AC118" s="147"/>
      <c r="AD118" s="147"/>
      <c r="AE118" s="147"/>
      <c r="AF118" s="147"/>
      <c r="AG118" s="147" t="s">
        <v>132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54"/>
      <c r="B119" s="155"/>
      <c r="C119" s="183" t="s">
        <v>317</v>
      </c>
      <c r="D119" s="159"/>
      <c r="E119" s="160">
        <v>13.24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132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54"/>
      <c r="B120" s="155"/>
      <c r="C120" s="183" t="s">
        <v>318</v>
      </c>
      <c r="D120" s="159"/>
      <c r="E120" s="160">
        <v>38.380000000000003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132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54"/>
      <c r="B121" s="155"/>
      <c r="C121" s="183" t="s">
        <v>319</v>
      </c>
      <c r="D121" s="159"/>
      <c r="E121" s="160">
        <v>25.55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132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54"/>
      <c r="B122" s="155"/>
      <c r="C122" s="183" t="s">
        <v>320</v>
      </c>
      <c r="D122" s="159"/>
      <c r="E122" s="160">
        <v>20.36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132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54"/>
      <c r="B123" s="155"/>
      <c r="C123" s="183" t="s">
        <v>321</v>
      </c>
      <c r="D123" s="159"/>
      <c r="E123" s="160">
        <v>4.8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7"/>
      <c r="Z123" s="147"/>
      <c r="AA123" s="147"/>
      <c r="AB123" s="147"/>
      <c r="AC123" s="147"/>
      <c r="AD123" s="147"/>
      <c r="AE123" s="147"/>
      <c r="AF123" s="147"/>
      <c r="AG123" s="147" t="s">
        <v>132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54"/>
      <c r="B124" s="155"/>
      <c r="C124" s="183" t="s">
        <v>322</v>
      </c>
      <c r="D124" s="159"/>
      <c r="E124" s="160">
        <v>5.0999999999999996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132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54"/>
      <c r="B125" s="155"/>
      <c r="C125" s="183" t="s">
        <v>323</v>
      </c>
      <c r="D125" s="159"/>
      <c r="E125" s="160">
        <v>1.45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132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54"/>
      <c r="B126" s="155"/>
      <c r="C126" s="183" t="s">
        <v>324</v>
      </c>
      <c r="D126" s="159"/>
      <c r="E126" s="160">
        <v>9.4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7"/>
      <c r="Z126" s="147"/>
      <c r="AA126" s="147"/>
      <c r="AB126" s="147"/>
      <c r="AC126" s="147"/>
      <c r="AD126" s="147"/>
      <c r="AE126" s="147"/>
      <c r="AF126" s="147"/>
      <c r="AG126" s="147" t="s">
        <v>132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54"/>
      <c r="B127" s="155"/>
      <c r="C127" s="183" t="s">
        <v>325</v>
      </c>
      <c r="D127" s="159"/>
      <c r="E127" s="160">
        <v>75.16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132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54"/>
      <c r="B128" s="155"/>
      <c r="C128" s="183" t="s">
        <v>326</v>
      </c>
      <c r="D128" s="159"/>
      <c r="E128" s="160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7"/>
      <c r="Z128" s="147"/>
      <c r="AA128" s="147"/>
      <c r="AB128" s="147"/>
      <c r="AC128" s="147"/>
      <c r="AD128" s="147"/>
      <c r="AE128" s="147"/>
      <c r="AF128" s="147"/>
      <c r="AG128" s="147" t="s">
        <v>132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54"/>
      <c r="B129" s="155"/>
      <c r="C129" s="183" t="s">
        <v>327</v>
      </c>
      <c r="D129" s="159"/>
      <c r="E129" s="160">
        <v>5.2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132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54"/>
      <c r="B130" s="155"/>
      <c r="C130" s="183" t="s">
        <v>328</v>
      </c>
      <c r="D130" s="159"/>
      <c r="E130" s="160">
        <v>25.15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7"/>
      <c r="Z130" s="147"/>
      <c r="AA130" s="147"/>
      <c r="AB130" s="147"/>
      <c r="AC130" s="147"/>
      <c r="AD130" s="147"/>
      <c r="AE130" s="147"/>
      <c r="AF130" s="147"/>
      <c r="AG130" s="147" t="s">
        <v>132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54"/>
      <c r="B131" s="155"/>
      <c r="C131" s="183" t="s">
        <v>329</v>
      </c>
      <c r="D131" s="159"/>
      <c r="E131" s="160">
        <v>16.52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132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54"/>
      <c r="B132" s="155"/>
      <c r="C132" s="183" t="s">
        <v>330</v>
      </c>
      <c r="D132" s="159"/>
      <c r="E132" s="160">
        <v>24.24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7"/>
      <c r="Z132" s="147"/>
      <c r="AA132" s="147"/>
      <c r="AB132" s="147"/>
      <c r="AC132" s="147"/>
      <c r="AD132" s="147"/>
      <c r="AE132" s="147"/>
      <c r="AF132" s="147"/>
      <c r="AG132" s="147" t="s">
        <v>132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54"/>
      <c r="B133" s="155"/>
      <c r="C133" s="183" t="s">
        <v>331</v>
      </c>
      <c r="D133" s="159"/>
      <c r="E133" s="160">
        <v>10.6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132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54"/>
      <c r="B134" s="155"/>
      <c r="C134" s="183" t="s">
        <v>332</v>
      </c>
      <c r="D134" s="159"/>
      <c r="E134" s="160">
        <v>17.32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7"/>
      <c r="Z134" s="147"/>
      <c r="AA134" s="147"/>
      <c r="AB134" s="147"/>
      <c r="AC134" s="147"/>
      <c r="AD134" s="147"/>
      <c r="AE134" s="147"/>
      <c r="AF134" s="147"/>
      <c r="AG134" s="147" t="s">
        <v>132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183" t="s">
        <v>333</v>
      </c>
      <c r="D135" s="159"/>
      <c r="E135" s="160">
        <v>5.46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132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54"/>
      <c r="B136" s="155"/>
      <c r="C136" s="183" t="s">
        <v>334</v>
      </c>
      <c r="D136" s="159"/>
      <c r="E136" s="160">
        <v>5.64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7"/>
      <c r="Z136" s="147"/>
      <c r="AA136" s="147"/>
      <c r="AB136" s="147"/>
      <c r="AC136" s="147"/>
      <c r="AD136" s="147"/>
      <c r="AE136" s="147"/>
      <c r="AF136" s="147"/>
      <c r="AG136" s="147" t="s">
        <v>132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54"/>
      <c r="B137" s="155"/>
      <c r="C137" s="183" t="s">
        <v>335</v>
      </c>
      <c r="D137" s="159"/>
      <c r="E137" s="160">
        <v>6.93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7"/>
      <c r="Z137" s="147"/>
      <c r="AA137" s="147"/>
      <c r="AB137" s="147"/>
      <c r="AC137" s="147"/>
      <c r="AD137" s="147"/>
      <c r="AE137" s="147"/>
      <c r="AF137" s="147"/>
      <c r="AG137" s="147" t="s">
        <v>132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54"/>
      <c r="B138" s="155"/>
      <c r="C138" s="183" t="s">
        <v>336</v>
      </c>
      <c r="D138" s="159"/>
      <c r="E138" s="160">
        <v>9.57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7"/>
      <c r="Z138" s="147"/>
      <c r="AA138" s="147"/>
      <c r="AB138" s="147"/>
      <c r="AC138" s="147"/>
      <c r="AD138" s="147"/>
      <c r="AE138" s="147"/>
      <c r="AF138" s="147"/>
      <c r="AG138" s="147" t="s">
        <v>132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54"/>
      <c r="B139" s="155"/>
      <c r="C139" s="183" t="s">
        <v>337</v>
      </c>
      <c r="D139" s="159"/>
      <c r="E139" s="160">
        <v>2.2999999999999998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7"/>
      <c r="Z139" s="147"/>
      <c r="AA139" s="147"/>
      <c r="AB139" s="147"/>
      <c r="AC139" s="147"/>
      <c r="AD139" s="147"/>
      <c r="AE139" s="147"/>
      <c r="AF139" s="147"/>
      <c r="AG139" s="147" t="s">
        <v>132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54"/>
      <c r="B140" s="155"/>
      <c r="C140" s="183" t="s">
        <v>338</v>
      </c>
      <c r="D140" s="159"/>
      <c r="E140" s="160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7"/>
      <c r="Z140" s="147"/>
      <c r="AA140" s="147"/>
      <c r="AB140" s="147"/>
      <c r="AC140" s="147"/>
      <c r="AD140" s="147"/>
      <c r="AE140" s="147"/>
      <c r="AF140" s="147"/>
      <c r="AG140" s="147" t="s">
        <v>132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54"/>
      <c r="B141" s="155"/>
      <c r="C141" s="183" t="s">
        <v>339</v>
      </c>
      <c r="D141" s="159"/>
      <c r="E141" s="160">
        <v>7.17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7"/>
      <c r="Z141" s="147"/>
      <c r="AA141" s="147"/>
      <c r="AB141" s="147"/>
      <c r="AC141" s="147"/>
      <c r="AD141" s="147"/>
      <c r="AE141" s="147"/>
      <c r="AF141" s="147"/>
      <c r="AG141" s="147" t="s">
        <v>132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54"/>
      <c r="B142" s="155"/>
      <c r="C142" s="183" t="s">
        <v>340</v>
      </c>
      <c r="D142" s="159"/>
      <c r="E142" s="160">
        <v>18.920000000000002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132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54"/>
      <c r="B143" s="155"/>
      <c r="C143" s="183" t="s">
        <v>341</v>
      </c>
      <c r="D143" s="159"/>
      <c r="E143" s="160">
        <v>6.62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7"/>
      <c r="Z143" s="147"/>
      <c r="AA143" s="147"/>
      <c r="AB143" s="147"/>
      <c r="AC143" s="147"/>
      <c r="AD143" s="147"/>
      <c r="AE143" s="147"/>
      <c r="AF143" s="147"/>
      <c r="AG143" s="147" t="s">
        <v>132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54"/>
      <c r="B144" s="155"/>
      <c r="C144" s="183" t="s">
        <v>342</v>
      </c>
      <c r="D144" s="159"/>
      <c r="E144" s="160">
        <v>2.4300000000000002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7"/>
      <c r="Z144" s="147"/>
      <c r="AA144" s="147"/>
      <c r="AB144" s="147"/>
      <c r="AC144" s="147"/>
      <c r="AD144" s="147"/>
      <c r="AE144" s="147"/>
      <c r="AF144" s="147"/>
      <c r="AG144" s="147" t="s">
        <v>132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68">
        <v>41</v>
      </c>
      <c r="B145" s="169" t="s">
        <v>343</v>
      </c>
      <c r="C145" s="182" t="s">
        <v>587</v>
      </c>
      <c r="D145" s="170" t="s">
        <v>179</v>
      </c>
      <c r="E145" s="171">
        <v>20.416</v>
      </c>
      <c r="F145" s="172"/>
      <c r="G145" s="173">
        <f>ROUND(E145*F145,2)</f>
        <v>0</v>
      </c>
      <c r="H145" s="158"/>
      <c r="I145" s="157">
        <f>ROUND(E145*H145,2)</f>
        <v>0</v>
      </c>
      <c r="J145" s="158"/>
      <c r="K145" s="157">
        <f>ROUND(E145*J145,2)</f>
        <v>0</v>
      </c>
      <c r="L145" s="157">
        <v>15</v>
      </c>
      <c r="M145" s="157">
        <f>G145*(1+L145/100)</f>
        <v>0</v>
      </c>
      <c r="N145" s="157">
        <v>4.2419999999999999E-2</v>
      </c>
      <c r="O145" s="157">
        <f>ROUND(E145*N145,2)</f>
        <v>0.87</v>
      </c>
      <c r="P145" s="157">
        <v>0</v>
      </c>
      <c r="Q145" s="157">
        <f>ROUND(E145*P145,2)</f>
        <v>0</v>
      </c>
      <c r="R145" s="157"/>
      <c r="S145" s="157" t="s">
        <v>128</v>
      </c>
      <c r="T145" s="157" t="s">
        <v>128</v>
      </c>
      <c r="U145" s="157">
        <v>0.73243999999999998</v>
      </c>
      <c r="V145" s="157">
        <f>ROUND(E145*U145,2)</f>
        <v>14.95</v>
      </c>
      <c r="W145" s="157"/>
      <c r="X145" s="157" t="s">
        <v>129</v>
      </c>
      <c r="Y145" s="147"/>
      <c r="Z145" s="147"/>
      <c r="AA145" s="147"/>
      <c r="AB145" s="147"/>
      <c r="AC145" s="147"/>
      <c r="AD145" s="147"/>
      <c r="AE145" s="147"/>
      <c r="AF145" s="147"/>
      <c r="AG145" s="147" t="s">
        <v>198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54"/>
      <c r="B146" s="155"/>
      <c r="C146" s="183" t="s">
        <v>316</v>
      </c>
      <c r="D146" s="159"/>
      <c r="E146" s="160"/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7"/>
      <c r="Z146" s="147"/>
      <c r="AA146" s="147"/>
      <c r="AB146" s="147"/>
      <c r="AC146" s="147"/>
      <c r="AD146" s="147"/>
      <c r="AE146" s="147"/>
      <c r="AF146" s="147"/>
      <c r="AG146" s="147" t="s">
        <v>132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54"/>
      <c r="B147" s="155"/>
      <c r="C147" s="183" t="s">
        <v>344</v>
      </c>
      <c r="D147" s="159"/>
      <c r="E147" s="160">
        <v>18.559999999999999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7"/>
      <c r="Z147" s="147"/>
      <c r="AA147" s="147"/>
      <c r="AB147" s="147"/>
      <c r="AC147" s="147"/>
      <c r="AD147" s="147"/>
      <c r="AE147" s="147"/>
      <c r="AF147" s="147"/>
      <c r="AG147" s="147" t="s">
        <v>132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54"/>
      <c r="B148" s="155"/>
      <c r="C148" s="194" t="s">
        <v>345</v>
      </c>
      <c r="D148" s="188"/>
      <c r="E148" s="189">
        <v>1.8560000000000001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7"/>
      <c r="Z148" s="147"/>
      <c r="AA148" s="147"/>
      <c r="AB148" s="147"/>
      <c r="AC148" s="147"/>
      <c r="AD148" s="147"/>
      <c r="AE148" s="147"/>
      <c r="AF148" s="147"/>
      <c r="AG148" s="147" t="s">
        <v>132</v>
      </c>
      <c r="AH148" s="147">
        <v>4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ht="22.5" outlineLevel="1" x14ac:dyDescent="0.2">
      <c r="A149" s="174">
        <v>42</v>
      </c>
      <c r="B149" s="175" t="s">
        <v>346</v>
      </c>
      <c r="C149" s="184" t="s">
        <v>594</v>
      </c>
      <c r="D149" s="176" t="s">
        <v>127</v>
      </c>
      <c r="E149" s="177">
        <v>45</v>
      </c>
      <c r="F149" s="178"/>
      <c r="G149" s="179">
        <f>ROUND(E149*F149,2)</f>
        <v>0</v>
      </c>
      <c r="H149" s="158"/>
      <c r="I149" s="157">
        <f>ROUND(E149*H149,2)</f>
        <v>0</v>
      </c>
      <c r="J149" s="158"/>
      <c r="K149" s="157">
        <f>ROUND(E149*J149,2)</f>
        <v>0</v>
      </c>
      <c r="L149" s="157">
        <v>15</v>
      </c>
      <c r="M149" s="157">
        <f>G149*(1+L149/100)</f>
        <v>0</v>
      </c>
      <c r="N149" s="157">
        <v>0</v>
      </c>
      <c r="O149" s="157">
        <f>ROUND(E149*N149,2)</f>
        <v>0</v>
      </c>
      <c r="P149" s="157">
        <v>0</v>
      </c>
      <c r="Q149" s="157">
        <f>ROUND(E149*P149,2)</f>
        <v>0</v>
      </c>
      <c r="R149" s="157"/>
      <c r="S149" s="157" t="s">
        <v>128</v>
      </c>
      <c r="T149" s="157" t="s">
        <v>146</v>
      </c>
      <c r="U149" s="157">
        <v>1</v>
      </c>
      <c r="V149" s="157">
        <f>ROUND(E149*U149,2)</f>
        <v>45</v>
      </c>
      <c r="W149" s="157"/>
      <c r="X149" s="157" t="s">
        <v>129</v>
      </c>
      <c r="Y149" s="147"/>
      <c r="Z149" s="147"/>
      <c r="AA149" s="147"/>
      <c r="AB149" s="147"/>
      <c r="AC149" s="147"/>
      <c r="AD149" s="147"/>
      <c r="AE149" s="147"/>
      <c r="AF149" s="147"/>
      <c r="AG149" s="147" t="s">
        <v>198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68">
        <v>43</v>
      </c>
      <c r="B150" s="169" t="s">
        <v>347</v>
      </c>
      <c r="C150" s="182" t="s">
        <v>348</v>
      </c>
      <c r="D150" s="170" t="s">
        <v>179</v>
      </c>
      <c r="E150" s="171">
        <v>1232.48624</v>
      </c>
      <c r="F150" s="172"/>
      <c r="G150" s="173">
        <f>ROUND(E150*F150,2)</f>
        <v>0</v>
      </c>
      <c r="H150" s="158"/>
      <c r="I150" s="157">
        <f>ROUND(E150*H150,2)</f>
        <v>0</v>
      </c>
      <c r="J150" s="158"/>
      <c r="K150" s="157">
        <f>ROUND(E150*J150,2)</f>
        <v>0</v>
      </c>
      <c r="L150" s="157">
        <v>15</v>
      </c>
      <c r="M150" s="157">
        <f>G150*(1+L150/100)</f>
        <v>0</v>
      </c>
      <c r="N150" s="157">
        <v>3.0000000000000001E-5</v>
      </c>
      <c r="O150" s="157">
        <f>ROUND(E150*N150,2)</f>
        <v>0.04</v>
      </c>
      <c r="P150" s="157">
        <v>0</v>
      </c>
      <c r="Q150" s="157">
        <f>ROUND(E150*P150,2)</f>
        <v>0</v>
      </c>
      <c r="R150" s="157"/>
      <c r="S150" s="157" t="s">
        <v>128</v>
      </c>
      <c r="T150" s="157" t="s">
        <v>128</v>
      </c>
      <c r="U150" s="157">
        <v>9.5000000000000001E-2</v>
      </c>
      <c r="V150" s="157">
        <f>ROUND(E150*U150,2)</f>
        <v>117.09</v>
      </c>
      <c r="W150" s="157"/>
      <c r="X150" s="157" t="s">
        <v>129</v>
      </c>
      <c r="Y150" s="147"/>
      <c r="Z150" s="147"/>
      <c r="AA150" s="147"/>
      <c r="AB150" s="147"/>
      <c r="AC150" s="147"/>
      <c r="AD150" s="147"/>
      <c r="AE150" s="147"/>
      <c r="AF150" s="147"/>
      <c r="AG150" s="147" t="s">
        <v>198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54"/>
      <c r="B151" s="155"/>
      <c r="C151" s="183" t="s">
        <v>349</v>
      </c>
      <c r="D151" s="159"/>
      <c r="E151" s="160">
        <v>610.90124000000003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132</v>
      </c>
      <c r="AH151" s="147">
        <v>5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54"/>
      <c r="B152" s="155"/>
      <c r="C152" s="183" t="s">
        <v>350</v>
      </c>
      <c r="D152" s="159"/>
      <c r="E152" s="160">
        <v>264.07499999999999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7"/>
      <c r="Z152" s="147"/>
      <c r="AA152" s="147"/>
      <c r="AB152" s="147"/>
      <c r="AC152" s="147"/>
      <c r="AD152" s="147"/>
      <c r="AE152" s="147"/>
      <c r="AF152" s="147"/>
      <c r="AG152" s="147" t="s">
        <v>132</v>
      </c>
      <c r="AH152" s="147">
        <v>5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54"/>
      <c r="B153" s="155"/>
      <c r="C153" s="183" t="s">
        <v>351</v>
      </c>
      <c r="D153" s="159"/>
      <c r="E153" s="160">
        <v>357.51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7"/>
      <c r="Z153" s="147"/>
      <c r="AA153" s="147"/>
      <c r="AB153" s="147"/>
      <c r="AC153" s="147"/>
      <c r="AD153" s="147"/>
      <c r="AE153" s="147"/>
      <c r="AF153" s="147"/>
      <c r="AG153" s="147" t="s">
        <v>132</v>
      </c>
      <c r="AH153" s="147">
        <v>5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68">
        <v>44</v>
      </c>
      <c r="B154" s="169" t="s">
        <v>352</v>
      </c>
      <c r="C154" s="182" t="s">
        <v>353</v>
      </c>
      <c r="D154" s="170" t="s">
        <v>179</v>
      </c>
      <c r="E154" s="171">
        <v>20.416</v>
      </c>
      <c r="F154" s="172"/>
      <c r="G154" s="173">
        <f>ROUND(E154*F154,2)</f>
        <v>0</v>
      </c>
      <c r="H154" s="158"/>
      <c r="I154" s="157">
        <f>ROUND(E154*H154,2)</f>
        <v>0</v>
      </c>
      <c r="J154" s="158"/>
      <c r="K154" s="157">
        <f>ROUND(E154*J154,2)</f>
        <v>0</v>
      </c>
      <c r="L154" s="157">
        <v>15</v>
      </c>
      <c r="M154" s="157">
        <f>G154*(1+L154/100)</f>
        <v>0</v>
      </c>
      <c r="N154" s="157">
        <v>0</v>
      </c>
      <c r="O154" s="157">
        <f>ROUND(E154*N154,2)</f>
        <v>0</v>
      </c>
      <c r="P154" s="157">
        <v>0</v>
      </c>
      <c r="Q154" s="157">
        <f>ROUND(E154*P154,2)</f>
        <v>0</v>
      </c>
      <c r="R154" s="157"/>
      <c r="S154" s="157" t="s">
        <v>145</v>
      </c>
      <c r="T154" s="157" t="s">
        <v>354</v>
      </c>
      <c r="U154" s="157">
        <v>0</v>
      </c>
      <c r="V154" s="157">
        <f>ROUND(E154*U154,2)</f>
        <v>0</v>
      </c>
      <c r="W154" s="157"/>
      <c r="X154" s="157" t="s">
        <v>129</v>
      </c>
      <c r="Y154" s="147"/>
      <c r="Z154" s="147"/>
      <c r="AA154" s="147"/>
      <c r="AB154" s="147"/>
      <c r="AC154" s="147"/>
      <c r="AD154" s="147"/>
      <c r="AE154" s="147"/>
      <c r="AF154" s="147"/>
      <c r="AG154" s="147" t="s">
        <v>198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54"/>
      <c r="B155" s="155"/>
      <c r="C155" s="183" t="s">
        <v>316</v>
      </c>
      <c r="D155" s="159"/>
      <c r="E155" s="160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7"/>
      <c r="Z155" s="147"/>
      <c r="AA155" s="147"/>
      <c r="AB155" s="147"/>
      <c r="AC155" s="147"/>
      <c r="AD155" s="147"/>
      <c r="AE155" s="147"/>
      <c r="AF155" s="147"/>
      <c r="AG155" s="147" t="s">
        <v>132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54"/>
      <c r="B156" s="155"/>
      <c r="C156" s="183" t="s">
        <v>355</v>
      </c>
      <c r="D156" s="159"/>
      <c r="E156" s="160">
        <v>18.559999999999999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7"/>
      <c r="Z156" s="147"/>
      <c r="AA156" s="147"/>
      <c r="AB156" s="147"/>
      <c r="AC156" s="147"/>
      <c r="AD156" s="147"/>
      <c r="AE156" s="147"/>
      <c r="AF156" s="147"/>
      <c r="AG156" s="147" t="s">
        <v>132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54"/>
      <c r="B157" s="155"/>
      <c r="C157" s="194" t="s">
        <v>345</v>
      </c>
      <c r="D157" s="188"/>
      <c r="E157" s="189">
        <v>1.8560000000000001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7"/>
      <c r="Z157" s="147"/>
      <c r="AA157" s="147"/>
      <c r="AB157" s="147"/>
      <c r="AC157" s="147"/>
      <c r="AD157" s="147"/>
      <c r="AE157" s="147"/>
      <c r="AF157" s="147"/>
      <c r="AG157" s="147" t="s">
        <v>132</v>
      </c>
      <c r="AH157" s="147">
        <v>4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ht="22.5" outlineLevel="1" x14ac:dyDescent="0.2">
      <c r="A158" s="168">
        <v>45</v>
      </c>
      <c r="B158" s="169" t="s">
        <v>356</v>
      </c>
      <c r="C158" s="182" t="s">
        <v>357</v>
      </c>
      <c r="D158" s="170" t="s">
        <v>179</v>
      </c>
      <c r="E158" s="171">
        <v>610.90124000000003</v>
      </c>
      <c r="F158" s="172"/>
      <c r="G158" s="173">
        <f>ROUND(E158*F158,2)</f>
        <v>0</v>
      </c>
      <c r="H158" s="158"/>
      <c r="I158" s="157">
        <f>ROUND(E158*H158,2)</f>
        <v>0</v>
      </c>
      <c r="J158" s="158"/>
      <c r="K158" s="157">
        <f>ROUND(E158*J158,2)</f>
        <v>0</v>
      </c>
      <c r="L158" s="157">
        <v>15</v>
      </c>
      <c r="M158" s="157">
        <f>G158*(1+L158/100)</f>
        <v>0</v>
      </c>
      <c r="N158" s="157">
        <v>2.606E-2</v>
      </c>
      <c r="O158" s="157">
        <f>ROUND(E158*N158,2)</f>
        <v>15.92</v>
      </c>
      <c r="P158" s="157">
        <v>0</v>
      </c>
      <c r="Q158" s="157">
        <f>ROUND(E158*P158,2)</f>
        <v>0</v>
      </c>
      <c r="R158" s="157"/>
      <c r="S158" s="157" t="s">
        <v>145</v>
      </c>
      <c r="T158" s="157" t="s">
        <v>128</v>
      </c>
      <c r="U158" s="157">
        <v>0.58225000000000005</v>
      </c>
      <c r="V158" s="157">
        <f>ROUND(E158*U158,2)</f>
        <v>355.7</v>
      </c>
      <c r="W158" s="157"/>
      <c r="X158" s="157" t="s">
        <v>129</v>
      </c>
      <c r="Y158" s="147"/>
      <c r="Z158" s="147"/>
      <c r="AA158" s="147"/>
      <c r="AB158" s="147"/>
      <c r="AC158" s="147"/>
      <c r="AD158" s="147"/>
      <c r="AE158" s="147"/>
      <c r="AF158" s="147"/>
      <c r="AG158" s="147" t="s">
        <v>198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54"/>
      <c r="B159" s="155"/>
      <c r="C159" s="275" t="s">
        <v>285</v>
      </c>
      <c r="D159" s="276"/>
      <c r="E159" s="276"/>
      <c r="F159" s="276"/>
      <c r="G159" s="276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7"/>
      <c r="Z159" s="147"/>
      <c r="AA159" s="147"/>
      <c r="AB159" s="147"/>
      <c r="AC159" s="147"/>
      <c r="AD159" s="147"/>
      <c r="AE159" s="147"/>
      <c r="AF159" s="147"/>
      <c r="AG159" s="147" t="s">
        <v>235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54"/>
      <c r="B160" s="155"/>
      <c r="C160" s="183" t="s">
        <v>316</v>
      </c>
      <c r="D160" s="159"/>
      <c r="E160" s="160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7"/>
      <c r="Z160" s="147"/>
      <c r="AA160" s="147"/>
      <c r="AB160" s="147"/>
      <c r="AC160" s="147"/>
      <c r="AD160" s="147"/>
      <c r="AE160" s="147"/>
      <c r="AF160" s="147"/>
      <c r="AG160" s="147" t="s">
        <v>132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ht="33.75" outlineLevel="1" x14ac:dyDescent="0.2">
      <c r="A161" s="154"/>
      <c r="B161" s="155"/>
      <c r="C161" s="183" t="s">
        <v>358</v>
      </c>
      <c r="D161" s="159"/>
      <c r="E161" s="160">
        <v>59.438000000000002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7"/>
      <c r="Z161" s="147"/>
      <c r="AA161" s="147"/>
      <c r="AB161" s="147"/>
      <c r="AC161" s="147"/>
      <c r="AD161" s="147"/>
      <c r="AE161" s="147"/>
      <c r="AF161" s="147"/>
      <c r="AG161" s="147" t="s">
        <v>132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54"/>
      <c r="B162" s="155"/>
      <c r="C162" s="183" t="s">
        <v>359</v>
      </c>
      <c r="D162" s="159"/>
      <c r="E162" s="160">
        <v>55.2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132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54"/>
      <c r="B163" s="155"/>
      <c r="C163" s="183" t="s">
        <v>360</v>
      </c>
      <c r="D163" s="159"/>
      <c r="E163" s="160">
        <v>49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7"/>
      <c r="Z163" s="147"/>
      <c r="AA163" s="147"/>
      <c r="AB163" s="147"/>
      <c r="AC163" s="147"/>
      <c r="AD163" s="147"/>
      <c r="AE163" s="147"/>
      <c r="AF163" s="147"/>
      <c r="AG163" s="147" t="s">
        <v>132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ht="33.75" outlineLevel="1" x14ac:dyDescent="0.2">
      <c r="A164" s="154"/>
      <c r="B164" s="155"/>
      <c r="C164" s="183" t="s">
        <v>361</v>
      </c>
      <c r="D164" s="159"/>
      <c r="E164" s="160">
        <v>47.02</v>
      </c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7"/>
      <c r="Z164" s="147"/>
      <c r="AA164" s="147"/>
      <c r="AB164" s="147"/>
      <c r="AC164" s="147"/>
      <c r="AD164" s="147"/>
      <c r="AE164" s="147"/>
      <c r="AF164" s="147"/>
      <c r="AG164" s="147" t="s">
        <v>132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54"/>
      <c r="B165" s="155"/>
      <c r="C165" s="183" t="s">
        <v>362</v>
      </c>
      <c r="D165" s="159"/>
      <c r="E165" s="160">
        <v>33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7"/>
      <c r="Z165" s="147"/>
      <c r="AA165" s="147"/>
      <c r="AB165" s="147"/>
      <c r="AC165" s="147"/>
      <c r="AD165" s="147"/>
      <c r="AE165" s="147"/>
      <c r="AF165" s="147"/>
      <c r="AG165" s="147" t="s">
        <v>132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54"/>
      <c r="B166" s="155"/>
      <c r="C166" s="183" t="s">
        <v>363</v>
      </c>
      <c r="D166" s="159"/>
      <c r="E166" s="160">
        <v>10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7"/>
      <c r="Z166" s="147"/>
      <c r="AA166" s="147"/>
      <c r="AB166" s="147"/>
      <c r="AC166" s="147"/>
      <c r="AD166" s="147"/>
      <c r="AE166" s="147"/>
      <c r="AF166" s="147"/>
      <c r="AG166" s="147" t="s">
        <v>132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54"/>
      <c r="B167" s="155"/>
      <c r="C167" s="183" t="s">
        <v>364</v>
      </c>
      <c r="D167" s="159"/>
      <c r="E167" s="160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7"/>
      <c r="Z167" s="147"/>
      <c r="AA167" s="147"/>
      <c r="AB167" s="147"/>
      <c r="AC167" s="147"/>
      <c r="AD167" s="147"/>
      <c r="AE167" s="147"/>
      <c r="AF167" s="147"/>
      <c r="AG167" s="147" t="s">
        <v>132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54"/>
      <c r="B168" s="155"/>
      <c r="C168" s="195" t="s">
        <v>365</v>
      </c>
      <c r="D168" s="190"/>
      <c r="E168" s="191">
        <v>253.65799999999999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7"/>
      <c r="Z168" s="147"/>
      <c r="AA168" s="147"/>
      <c r="AB168" s="147"/>
      <c r="AC168" s="147"/>
      <c r="AD168" s="147"/>
      <c r="AE168" s="147"/>
      <c r="AF168" s="147"/>
      <c r="AG168" s="147" t="s">
        <v>132</v>
      </c>
      <c r="AH168" s="147">
        <v>1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54"/>
      <c r="B169" s="155"/>
      <c r="C169" s="183" t="s">
        <v>326</v>
      </c>
      <c r="D169" s="159"/>
      <c r="E169" s="160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7"/>
      <c r="Z169" s="147"/>
      <c r="AA169" s="147"/>
      <c r="AB169" s="147"/>
      <c r="AC169" s="147"/>
      <c r="AD169" s="147"/>
      <c r="AE169" s="147"/>
      <c r="AF169" s="147"/>
      <c r="AG169" s="147" t="s">
        <v>132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54"/>
      <c r="B170" s="155"/>
      <c r="C170" s="183" t="s">
        <v>366</v>
      </c>
      <c r="D170" s="159"/>
      <c r="E170" s="160">
        <v>25.84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7"/>
      <c r="Z170" s="147"/>
      <c r="AA170" s="147"/>
      <c r="AB170" s="147"/>
      <c r="AC170" s="147"/>
      <c r="AD170" s="147"/>
      <c r="AE170" s="147"/>
      <c r="AF170" s="147"/>
      <c r="AG170" s="147" t="s">
        <v>132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54"/>
      <c r="B171" s="155"/>
      <c r="C171" s="183" t="s">
        <v>367</v>
      </c>
      <c r="D171" s="159"/>
      <c r="E171" s="160">
        <v>46.104999999999997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7"/>
      <c r="Z171" s="147"/>
      <c r="AA171" s="147"/>
      <c r="AB171" s="147"/>
      <c r="AC171" s="147"/>
      <c r="AD171" s="147"/>
      <c r="AE171" s="147"/>
      <c r="AF171" s="147"/>
      <c r="AG171" s="147" t="s">
        <v>132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54"/>
      <c r="B172" s="155"/>
      <c r="C172" s="183" t="s">
        <v>368</v>
      </c>
      <c r="D172" s="159"/>
      <c r="E172" s="160">
        <v>28.46</v>
      </c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7"/>
      <c r="Z172" s="147"/>
      <c r="AA172" s="147"/>
      <c r="AB172" s="147"/>
      <c r="AC172" s="147"/>
      <c r="AD172" s="147"/>
      <c r="AE172" s="147"/>
      <c r="AF172" s="147"/>
      <c r="AG172" s="147" t="s">
        <v>132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54"/>
      <c r="B173" s="155"/>
      <c r="C173" s="183" t="s">
        <v>369</v>
      </c>
      <c r="D173" s="159"/>
      <c r="E173" s="160">
        <v>49.04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7"/>
      <c r="Z173" s="147"/>
      <c r="AA173" s="147"/>
      <c r="AB173" s="147"/>
      <c r="AC173" s="147"/>
      <c r="AD173" s="147"/>
      <c r="AE173" s="147"/>
      <c r="AF173" s="147"/>
      <c r="AG173" s="147" t="s">
        <v>132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">
      <c r="A174" s="154"/>
      <c r="B174" s="155"/>
      <c r="C174" s="183" t="s">
        <v>370</v>
      </c>
      <c r="D174" s="159"/>
      <c r="E174" s="160">
        <v>23.12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7"/>
      <c r="Z174" s="147"/>
      <c r="AA174" s="147"/>
      <c r="AB174" s="147"/>
      <c r="AC174" s="147"/>
      <c r="AD174" s="147"/>
      <c r="AE174" s="147"/>
      <c r="AF174" s="147"/>
      <c r="AG174" s="147" t="s">
        <v>132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54"/>
      <c r="B175" s="155"/>
      <c r="C175" s="183" t="s">
        <v>371</v>
      </c>
      <c r="D175" s="159"/>
      <c r="E175" s="160">
        <v>40.335000000000001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7"/>
      <c r="Z175" s="147"/>
      <c r="AA175" s="147"/>
      <c r="AB175" s="147"/>
      <c r="AC175" s="147"/>
      <c r="AD175" s="147"/>
      <c r="AE175" s="147"/>
      <c r="AF175" s="147"/>
      <c r="AG175" s="147" t="s">
        <v>132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54"/>
      <c r="B176" s="155"/>
      <c r="C176" s="183" t="s">
        <v>372</v>
      </c>
      <c r="D176" s="159"/>
      <c r="E176" s="160">
        <v>23.55</v>
      </c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7"/>
      <c r="Z176" s="147"/>
      <c r="AA176" s="147"/>
      <c r="AB176" s="147"/>
      <c r="AC176" s="147"/>
      <c r="AD176" s="147"/>
      <c r="AE176" s="147"/>
      <c r="AF176" s="147"/>
      <c r="AG176" s="147" t="s">
        <v>132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">
      <c r="A177" s="154"/>
      <c r="B177" s="155"/>
      <c r="C177" s="183" t="s">
        <v>373</v>
      </c>
      <c r="D177" s="159"/>
      <c r="E177" s="160">
        <v>33</v>
      </c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7"/>
      <c r="Z177" s="147"/>
      <c r="AA177" s="147"/>
      <c r="AB177" s="147"/>
      <c r="AC177" s="147"/>
      <c r="AD177" s="147"/>
      <c r="AE177" s="147"/>
      <c r="AF177" s="147"/>
      <c r="AG177" s="147" t="s">
        <v>132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54"/>
      <c r="B178" s="155"/>
      <c r="C178" s="183" t="s">
        <v>374</v>
      </c>
      <c r="D178" s="159"/>
      <c r="E178" s="160">
        <v>5</v>
      </c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7"/>
      <c r="Z178" s="147"/>
      <c r="AA178" s="147"/>
      <c r="AB178" s="147"/>
      <c r="AC178" s="147"/>
      <c r="AD178" s="147"/>
      <c r="AE178" s="147"/>
      <c r="AF178" s="147"/>
      <c r="AG178" s="147" t="s">
        <v>132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54"/>
      <c r="B179" s="155"/>
      <c r="C179" s="183" t="s">
        <v>375</v>
      </c>
      <c r="D179" s="159"/>
      <c r="E179" s="160">
        <v>5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7"/>
      <c r="Z179" s="147"/>
      <c r="AA179" s="147"/>
      <c r="AB179" s="147"/>
      <c r="AC179" s="147"/>
      <c r="AD179" s="147"/>
      <c r="AE179" s="147"/>
      <c r="AF179" s="147"/>
      <c r="AG179" s="147" t="s">
        <v>132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ht="22.5" outlineLevel="1" x14ac:dyDescent="0.2">
      <c r="A180" s="154"/>
      <c r="B180" s="155"/>
      <c r="C180" s="183" t="s">
        <v>376</v>
      </c>
      <c r="D180" s="159"/>
      <c r="E180" s="160">
        <v>40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7"/>
      <c r="Z180" s="147"/>
      <c r="AA180" s="147"/>
      <c r="AB180" s="147"/>
      <c r="AC180" s="147"/>
      <c r="AD180" s="147"/>
      <c r="AE180" s="147"/>
      <c r="AF180" s="147"/>
      <c r="AG180" s="147" t="s">
        <v>132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54"/>
      <c r="B181" s="155"/>
      <c r="C181" s="183" t="s">
        <v>377</v>
      </c>
      <c r="D181" s="159"/>
      <c r="E181" s="160">
        <v>20</v>
      </c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7"/>
      <c r="Z181" s="147"/>
      <c r="AA181" s="147"/>
      <c r="AB181" s="147"/>
      <c r="AC181" s="147"/>
      <c r="AD181" s="147"/>
      <c r="AE181" s="147"/>
      <c r="AF181" s="147"/>
      <c r="AG181" s="147" t="s">
        <v>132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54"/>
      <c r="B182" s="155"/>
      <c r="C182" s="194" t="s">
        <v>378</v>
      </c>
      <c r="D182" s="188"/>
      <c r="E182" s="189">
        <v>17.793240000000001</v>
      </c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7"/>
      <c r="Z182" s="147"/>
      <c r="AA182" s="147"/>
      <c r="AB182" s="147"/>
      <c r="AC182" s="147"/>
      <c r="AD182" s="147"/>
      <c r="AE182" s="147"/>
      <c r="AF182" s="147"/>
      <c r="AG182" s="147" t="s">
        <v>132</v>
      </c>
      <c r="AH182" s="147">
        <v>4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ht="22.5" outlineLevel="1" x14ac:dyDescent="0.2">
      <c r="A183" s="168">
        <v>46</v>
      </c>
      <c r="B183" s="169" t="s">
        <v>379</v>
      </c>
      <c r="C183" s="182" t="s">
        <v>380</v>
      </c>
      <c r="D183" s="170" t="s">
        <v>179</v>
      </c>
      <c r="E183" s="171">
        <v>20.416</v>
      </c>
      <c r="F183" s="172"/>
      <c r="G183" s="173">
        <f>ROUND(E183*F183,2)</f>
        <v>0</v>
      </c>
      <c r="H183" s="158"/>
      <c r="I183" s="157">
        <f>ROUND(E183*H183,2)</f>
        <v>0</v>
      </c>
      <c r="J183" s="158"/>
      <c r="K183" s="157">
        <f>ROUND(E183*J183,2)</f>
        <v>0</v>
      </c>
      <c r="L183" s="157">
        <v>15</v>
      </c>
      <c r="M183" s="157">
        <f>G183*(1+L183/100)</f>
        <v>0</v>
      </c>
      <c r="N183" s="157">
        <v>1.414E-2</v>
      </c>
      <c r="O183" s="157">
        <f>ROUND(E183*N183,2)</f>
        <v>0.28999999999999998</v>
      </c>
      <c r="P183" s="157">
        <v>0</v>
      </c>
      <c r="Q183" s="157">
        <f>ROUND(E183*P183,2)</f>
        <v>0</v>
      </c>
      <c r="R183" s="157"/>
      <c r="S183" s="157" t="s">
        <v>145</v>
      </c>
      <c r="T183" s="157" t="s">
        <v>146</v>
      </c>
      <c r="U183" s="157">
        <v>0.23799999999999999</v>
      </c>
      <c r="V183" s="157">
        <f>ROUND(E183*U183,2)</f>
        <v>4.8600000000000003</v>
      </c>
      <c r="W183" s="157"/>
      <c r="X183" s="157" t="s">
        <v>129</v>
      </c>
      <c r="Y183" s="147"/>
      <c r="Z183" s="147"/>
      <c r="AA183" s="147"/>
      <c r="AB183" s="147"/>
      <c r="AC183" s="147"/>
      <c r="AD183" s="147"/>
      <c r="AE183" s="147"/>
      <c r="AF183" s="147"/>
      <c r="AG183" s="147" t="s">
        <v>130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54"/>
      <c r="B184" s="155"/>
      <c r="C184" s="183" t="s">
        <v>316</v>
      </c>
      <c r="D184" s="159"/>
      <c r="E184" s="160"/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7"/>
      <c r="Z184" s="147"/>
      <c r="AA184" s="147"/>
      <c r="AB184" s="147"/>
      <c r="AC184" s="147"/>
      <c r="AD184" s="147"/>
      <c r="AE184" s="147"/>
      <c r="AF184" s="147"/>
      <c r="AG184" s="147" t="s">
        <v>132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">
      <c r="A185" s="154"/>
      <c r="B185" s="155"/>
      <c r="C185" s="183" t="s">
        <v>355</v>
      </c>
      <c r="D185" s="159"/>
      <c r="E185" s="160">
        <v>18.559999999999999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7"/>
      <c r="Z185" s="147"/>
      <c r="AA185" s="147"/>
      <c r="AB185" s="147"/>
      <c r="AC185" s="147"/>
      <c r="AD185" s="147"/>
      <c r="AE185" s="147"/>
      <c r="AF185" s="147"/>
      <c r="AG185" s="147" t="s">
        <v>132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54"/>
      <c r="B186" s="155"/>
      <c r="C186" s="194" t="s">
        <v>345</v>
      </c>
      <c r="D186" s="188"/>
      <c r="E186" s="189">
        <v>1.8560000000000001</v>
      </c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7"/>
      <c r="Z186" s="147"/>
      <c r="AA186" s="147"/>
      <c r="AB186" s="147"/>
      <c r="AC186" s="147"/>
      <c r="AD186" s="147"/>
      <c r="AE186" s="147"/>
      <c r="AF186" s="147"/>
      <c r="AG186" s="147" t="s">
        <v>132</v>
      </c>
      <c r="AH186" s="147">
        <v>4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x14ac:dyDescent="0.2">
      <c r="A187" s="162" t="s">
        <v>123</v>
      </c>
      <c r="B187" s="163" t="s">
        <v>67</v>
      </c>
      <c r="C187" s="181" t="s">
        <v>68</v>
      </c>
      <c r="D187" s="164"/>
      <c r="E187" s="165"/>
      <c r="F187" s="166"/>
      <c r="G187" s="167">
        <f>SUMIF(AG188:AG208,"&lt;&gt;NOR",G188:G208)</f>
        <v>0</v>
      </c>
      <c r="H187" s="161"/>
      <c r="I187" s="161">
        <f>SUM(I188:I208)</f>
        <v>0</v>
      </c>
      <c r="J187" s="161"/>
      <c r="K187" s="161">
        <f>SUM(K188:K208)</f>
        <v>0</v>
      </c>
      <c r="L187" s="161"/>
      <c r="M187" s="161">
        <f>SUM(M188:M208)</f>
        <v>0</v>
      </c>
      <c r="N187" s="161"/>
      <c r="O187" s="161">
        <f>SUM(O188:O208)</f>
        <v>20.55</v>
      </c>
      <c r="P187" s="161"/>
      <c r="Q187" s="161">
        <f>SUM(Q188:Q208)</f>
        <v>0</v>
      </c>
      <c r="R187" s="161"/>
      <c r="S187" s="161"/>
      <c r="T187" s="161"/>
      <c r="U187" s="161"/>
      <c r="V187" s="161">
        <f>SUM(V188:V208)</f>
        <v>628.6</v>
      </c>
      <c r="W187" s="161"/>
      <c r="X187" s="161"/>
      <c r="AG187" t="s">
        <v>124</v>
      </c>
    </row>
    <row r="188" spans="1:60" outlineLevel="1" x14ac:dyDescent="0.2">
      <c r="A188" s="174">
        <v>47</v>
      </c>
      <c r="B188" s="175" t="s">
        <v>381</v>
      </c>
      <c r="C188" s="184" t="s">
        <v>382</v>
      </c>
      <c r="D188" s="176" t="s">
        <v>179</v>
      </c>
      <c r="E188" s="177">
        <v>10</v>
      </c>
      <c r="F188" s="178"/>
      <c r="G188" s="179">
        <f>ROUND(E188*F188,2)</f>
        <v>0</v>
      </c>
      <c r="H188" s="158"/>
      <c r="I188" s="157">
        <f>ROUND(E188*H188,2)</f>
        <v>0</v>
      </c>
      <c r="J188" s="158"/>
      <c r="K188" s="157">
        <f>ROUND(E188*J188,2)</f>
        <v>0</v>
      </c>
      <c r="L188" s="157">
        <v>15</v>
      </c>
      <c r="M188" s="157">
        <f>G188*(1+L188/100)</f>
        <v>0</v>
      </c>
      <c r="N188" s="157">
        <v>0.27105000000000001</v>
      </c>
      <c r="O188" s="157">
        <f>ROUND(E188*N188,2)</f>
        <v>2.71</v>
      </c>
      <c r="P188" s="157">
        <v>0</v>
      </c>
      <c r="Q188" s="157">
        <f>ROUND(E188*P188,2)</f>
        <v>0</v>
      </c>
      <c r="R188" s="157"/>
      <c r="S188" s="157" t="s">
        <v>128</v>
      </c>
      <c r="T188" s="157" t="s">
        <v>146</v>
      </c>
      <c r="U188" s="157">
        <v>1.22</v>
      </c>
      <c r="V188" s="157">
        <f>ROUND(E188*U188,2)</f>
        <v>12.2</v>
      </c>
      <c r="W188" s="157"/>
      <c r="X188" s="157" t="s">
        <v>129</v>
      </c>
      <c r="Y188" s="147"/>
      <c r="Z188" s="147"/>
      <c r="AA188" s="147"/>
      <c r="AB188" s="147"/>
      <c r="AC188" s="147"/>
      <c r="AD188" s="147"/>
      <c r="AE188" s="147"/>
      <c r="AF188" s="147"/>
      <c r="AG188" s="147" t="s">
        <v>198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ht="22.5" outlineLevel="1" x14ac:dyDescent="0.2">
      <c r="A189" s="168">
        <v>48</v>
      </c>
      <c r="B189" s="169" t="s">
        <v>383</v>
      </c>
      <c r="C189" s="182" t="s">
        <v>384</v>
      </c>
      <c r="D189" s="170" t="s">
        <v>144</v>
      </c>
      <c r="E189" s="171">
        <v>36</v>
      </c>
      <c r="F189" s="172"/>
      <c r="G189" s="173">
        <f>ROUND(E189*F189,2)</f>
        <v>0</v>
      </c>
      <c r="H189" s="158"/>
      <c r="I189" s="157">
        <f>ROUND(E189*H189,2)</f>
        <v>0</v>
      </c>
      <c r="J189" s="158"/>
      <c r="K189" s="157">
        <f>ROUND(E189*J189,2)</f>
        <v>0</v>
      </c>
      <c r="L189" s="157">
        <v>15</v>
      </c>
      <c r="M189" s="157">
        <f>G189*(1+L189/100)</f>
        <v>0</v>
      </c>
      <c r="N189" s="157">
        <v>2.8E-3</v>
      </c>
      <c r="O189" s="157">
        <f>ROUND(E189*N189,2)</f>
        <v>0.1</v>
      </c>
      <c r="P189" s="157">
        <v>0</v>
      </c>
      <c r="Q189" s="157">
        <f>ROUND(E189*P189,2)</f>
        <v>0</v>
      </c>
      <c r="R189" s="157"/>
      <c r="S189" s="157" t="s">
        <v>128</v>
      </c>
      <c r="T189" s="157" t="s">
        <v>128</v>
      </c>
      <c r="U189" s="157">
        <v>0.28000000000000003</v>
      </c>
      <c r="V189" s="157">
        <f>ROUND(E189*U189,2)</f>
        <v>10.08</v>
      </c>
      <c r="W189" s="157"/>
      <c r="X189" s="157" t="s">
        <v>129</v>
      </c>
      <c r="Y189" s="147"/>
      <c r="Z189" s="147"/>
      <c r="AA189" s="147"/>
      <c r="AB189" s="147"/>
      <c r="AC189" s="147"/>
      <c r="AD189" s="147"/>
      <c r="AE189" s="147"/>
      <c r="AF189" s="147"/>
      <c r="AG189" s="147" t="s">
        <v>198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">
      <c r="A190" s="154"/>
      <c r="B190" s="155"/>
      <c r="C190" s="275" t="s">
        <v>385</v>
      </c>
      <c r="D190" s="276"/>
      <c r="E190" s="276"/>
      <c r="F190" s="276"/>
      <c r="G190" s="276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7"/>
      <c r="Z190" s="147"/>
      <c r="AA190" s="147"/>
      <c r="AB190" s="147"/>
      <c r="AC190" s="147"/>
      <c r="AD190" s="147"/>
      <c r="AE190" s="147"/>
      <c r="AF190" s="147"/>
      <c r="AG190" s="147" t="s">
        <v>235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54"/>
      <c r="B191" s="155"/>
      <c r="C191" s="183" t="s">
        <v>386</v>
      </c>
      <c r="D191" s="159"/>
      <c r="E191" s="160">
        <v>36</v>
      </c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7"/>
      <c r="Z191" s="147"/>
      <c r="AA191" s="147"/>
      <c r="AB191" s="147"/>
      <c r="AC191" s="147"/>
      <c r="AD191" s="147"/>
      <c r="AE191" s="147"/>
      <c r="AF191" s="147"/>
      <c r="AG191" s="147" t="s">
        <v>132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68">
        <v>49</v>
      </c>
      <c r="B192" s="169" t="s">
        <v>387</v>
      </c>
      <c r="C192" s="182" t="s">
        <v>388</v>
      </c>
      <c r="D192" s="170" t="s">
        <v>179</v>
      </c>
      <c r="E192" s="171">
        <v>264.07499999999999</v>
      </c>
      <c r="F192" s="172"/>
      <c r="G192" s="173">
        <f>ROUND(E192*F192,2)</f>
        <v>0</v>
      </c>
      <c r="H192" s="158"/>
      <c r="I192" s="157">
        <f>ROUND(E192*H192,2)</f>
        <v>0</v>
      </c>
      <c r="J192" s="158"/>
      <c r="K192" s="157">
        <f>ROUND(E192*J192,2)</f>
        <v>0</v>
      </c>
      <c r="L192" s="157">
        <v>15</v>
      </c>
      <c r="M192" s="157">
        <f>G192*(1+L192/100)</f>
        <v>0</v>
      </c>
      <c r="N192" s="157">
        <v>0</v>
      </c>
      <c r="O192" s="157">
        <f>ROUND(E192*N192,2)</f>
        <v>0</v>
      </c>
      <c r="P192" s="157">
        <v>0</v>
      </c>
      <c r="Q192" s="157">
        <f>ROUND(E192*P192,2)</f>
        <v>0</v>
      </c>
      <c r="R192" s="157"/>
      <c r="S192" s="157" t="s">
        <v>128</v>
      </c>
      <c r="T192" s="157" t="s">
        <v>128</v>
      </c>
      <c r="U192" s="157">
        <v>0.39</v>
      </c>
      <c r="V192" s="157">
        <f>ROUND(E192*U192,2)</f>
        <v>102.99</v>
      </c>
      <c r="W192" s="157"/>
      <c r="X192" s="157" t="s">
        <v>129</v>
      </c>
      <c r="Y192" s="147"/>
      <c r="Z192" s="147"/>
      <c r="AA192" s="147"/>
      <c r="AB192" s="147"/>
      <c r="AC192" s="147"/>
      <c r="AD192" s="147"/>
      <c r="AE192" s="147"/>
      <c r="AF192" s="147"/>
      <c r="AG192" s="147" t="s">
        <v>198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">
      <c r="A193" s="154"/>
      <c r="B193" s="155"/>
      <c r="C193" s="183" t="s">
        <v>350</v>
      </c>
      <c r="D193" s="159"/>
      <c r="E193" s="160">
        <v>264.07499999999999</v>
      </c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7"/>
      <c r="Z193" s="147"/>
      <c r="AA193" s="147"/>
      <c r="AB193" s="147"/>
      <c r="AC193" s="147"/>
      <c r="AD193" s="147"/>
      <c r="AE193" s="147"/>
      <c r="AF193" s="147"/>
      <c r="AG193" s="147" t="s">
        <v>132</v>
      </c>
      <c r="AH193" s="147">
        <v>5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">
      <c r="A194" s="168">
        <v>50</v>
      </c>
      <c r="B194" s="169" t="s">
        <v>389</v>
      </c>
      <c r="C194" s="182" t="s">
        <v>390</v>
      </c>
      <c r="D194" s="170" t="s">
        <v>179</v>
      </c>
      <c r="E194" s="171">
        <v>264.07499999999999</v>
      </c>
      <c r="F194" s="172"/>
      <c r="G194" s="173">
        <f>ROUND(E194*F194,2)</f>
        <v>0</v>
      </c>
      <c r="H194" s="158"/>
      <c r="I194" s="157">
        <f>ROUND(E194*H194,2)</f>
        <v>0</v>
      </c>
      <c r="J194" s="158"/>
      <c r="K194" s="157">
        <f>ROUND(E194*J194,2)</f>
        <v>0</v>
      </c>
      <c r="L194" s="157">
        <v>15</v>
      </c>
      <c r="M194" s="157">
        <f>G194*(1+L194/100)</f>
        <v>0</v>
      </c>
      <c r="N194" s="157">
        <v>5.7230000000000003E-2</v>
      </c>
      <c r="O194" s="157">
        <f>ROUND(E194*N194,2)</f>
        <v>15.11</v>
      </c>
      <c r="P194" s="157">
        <v>0</v>
      </c>
      <c r="Q194" s="157">
        <f>ROUND(E194*P194,2)</f>
        <v>0</v>
      </c>
      <c r="R194" s="157"/>
      <c r="S194" s="157" t="s">
        <v>128</v>
      </c>
      <c r="T194" s="157" t="s">
        <v>128</v>
      </c>
      <c r="U194" s="157">
        <v>1.321</v>
      </c>
      <c r="V194" s="157">
        <f>ROUND(E194*U194,2)</f>
        <v>348.84</v>
      </c>
      <c r="W194" s="157"/>
      <c r="X194" s="157" t="s">
        <v>129</v>
      </c>
      <c r="Y194" s="147"/>
      <c r="Z194" s="147"/>
      <c r="AA194" s="147"/>
      <c r="AB194" s="147"/>
      <c r="AC194" s="147"/>
      <c r="AD194" s="147"/>
      <c r="AE194" s="147"/>
      <c r="AF194" s="147"/>
      <c r="AG194" s="147" t="s">
        <v>198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54"/>
      <c r="B195" s="155"/>
      <c r="C195" s="183" t="s">
        <v>391</v>
      </c>
      <c r="D195" s="159"/>
      <c r="E195" s="160">
        <v>290</v>
      </c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7"/>
      <c r="Z195" s="147"/>
      <c r="AA195" s="147"/>
      <c r="AB195" s="147"/>
      <c r="AC195" s="147"/>
      <c r="AD195" s="147"/>
      <c r="AE195" s="147"/>
      <c r="AF195" s="147"/>
      <c r="AG195" s="147" t="s">
        <v>132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ht="22.5" outlineLevel="1" x14ac:dyDescent="0.2">
      <c r="A196" s="154"/>
      <c r="B196" s="155"/>
      <c r="C196" s="183" t="s">
        <v>392</v>
      </c>
      <c r="D196" s="159"/>
      <c r="E196" s="160">
        <v>15.1</v>
      </c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7"/>
      <c r="Z196" s="147"/>
      <c r="AA196" s="147"/>
      <c r="AB196" s="147"/>
      <c r="AC196" s="147"/>
      <c r="AD196" s="147"/>
      <c r="AE196" s="147"/>
      <c r="AF196" s="147"/>
      <c r="AG196" s="147" t="s">
        <v>132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54"/>
      <c r="B197" s="155"/>
      <c r="C197" s="194" t="s">
        <v>393</v>
      </c>
      <c r="D197" s="188"/>
      <c r="E197" s="189">
        <v>15.255000000000001</v>
      </c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7"/>
      <c r="Z197" s="147"/>
      <c r="AA197" s="147"/>
      <c r="AB197" s="147"/>
      <c r="AC197" s="147"/>
      <c r="AD197" s="147"/>
      <c r="AE197" s="147"/>
      <c r="AF197" s="147"/>
      <c r="AG197" s="147" t="s">
        <v>132</v>
      </c>
      <c r="AH197" s="147">
        <v>4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54"/>
      <c r="B198" s="155"/>
      <c r="C198" s="183" t="s">
        <v>394</v>
      </c>
      <c r="D198" s="159"/>
      <c r="E198" s="160"/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7"/>
      <c r="Z198" s="147"/>
      <c r="AA198" s="147"/>
      <c r="AB198" s="147"/>
      <c r="AC198" s="147"/>
      <c r="AD198" s="147"/>
      <c r="AE198" s="147"/>
      <c r="AF198" s="147"/>
      <c r="AG198" s="147" t="s">
        <v>132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 x14ac:dyDescent="0.2">
      <c r="A199" s="154"/>
      <c r="B199" s="155"/>
      <c r="C199" s="183" t="s">
        <v>395</v>
      </c>
      <c r="D199" s="159"/>
      <c r="E199" s="160">
        <v>-56.28</v>
      </c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7"/>
      <c r="Z199" s="147"/>
      <c r="AA199" s="147"/>
      <c r="AB199" s="147"/>
      <c r="AC199" s="147"/>
      <c r="AD199" s="147"/>
      <c r="AE199" s="147"/>
      <c r="AF199" s="147"/>
      <c r="AG199" s="147" t="s">
        <v>132</v>
      </c>
      <c r="AH199" s="147">
        <v>5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ht="22.5" outlineLevel="1" x14ac:dyDescent="0.2">
      <c r="A200" s="168">
        <v>51</v>
      </c>
      <c r="B200" s="169" t="s">
        <v>396</v>
      </c>
      <c r="C200" s="182" t="s">
        <v>588</v>
      </c>
      <c r="D200" s="170" t="s">
        <v>179</v>
      </c>
      <c r="E200" s="171">
        <v>320.35500000000002</v>
      </c>
      <c r="F200" s="172"/>
      <c r="G200" s="173">
        <f>ROUND(E200*F200,2)</f>
        <v>0</v>
      </c>
      <c r="H200" s="158"/>
      <c r="I200" s="157">
        <f>ROUND(E200*H200,2)</f>
        <v>0</v>
      </c>
      <c r="J200" s="158"/>
      <c r="K200" s="157">
        <f>ROUND(E200*J200,2)</f>
        <v>0</v>
      </c>
      <c r="L200" s="157">
        <v>15</v>
      </c>
      <c r="M200" s="157">
        <f>G200*(1+L200/100)</f>
        <v>0</v>
      </c>
      <c r="N200" s="157">
        <v>7.2000000000000005E-4</v>
      </c>
      <c r="O200" s="157">
        <f>ROUND(E200*N200,2)</f>
        <v>0.23</v>
      </c>
      <c r="P200" s="157">
        <v>0</v>
      </c>
      <c r="Q200" s="157">
        <f>ROUND(E200*P200,2)</f>
        <v>0</v>
      </c>
      <c r="R200" s="157"/>
      <c r="S200" s="157" t="s">
        <v>128</v>
      </c>
      <c r="T200" s="157" t="s">
        <v>128</v>
      </c>
      <c r="U200" s="157">
        <v>0.26500000000000001</v>
      </c>
      <c r="V200" s="157">
        <f>ROUND(E200*U200,2)</f>
        <v>84.89</v>
      </c>
      <c r="W200" s="157"/>
      <c r="X200" s="157" t="s">
        <v>129</v>
      </c>
      <c r="Y200" s="147"/>
      <c r="Z200" s="147"/>
      <c r="AA200" s="147"/>
      <c r="AB200" s="147"/>
      <c r="AC200" s="147"/>
      <c r="AD200" s="147"/>
      <c r="AE200" s="147"/>
      <c r="AF200" s="147"/>
      <c r="AG200" s="147" t="s">
        <v>198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54"/>
      <c r="B201" s="155"/>
      <c r="C201" s="275" t="s">
        <v>397</v>
      </c>
      <c r="D201" s="276"/>
      <c r="E201" s="276"/>
      <c r="F201" s="276"/>
      <c r="G201" s="276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7"/>
      <c r="Z201" s="147"/>
      <c r="AA201" s="147"/>
      <c r="AB201" s="147"/>
      <c r="AC201" s="147"/>
      <c r="AD201" s="147"/>
      <c r="AE201" s="147"/>
      <c r="AF201" s="147"/>
      <c r="AG201" s="147" t="s">
        <v>235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 x14ac:dyDescent="0.2">
      <c r="A202" s="154"/>
      <c r="B202" s="155"/>
      <c r="C202" s="183" t="s">
        <v>398</v>
      </c>
      <c r="D202" s="159"/>
      <c r="E202" s="160">
        <v>56.28</v>
      </c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7"/>
      <c r="Z202" s="147"/>
      <c r="AA202" s="147"/>
      <c r="AB202" s="147"/>
      <c r="AC202" s="147"/>
      <c r="AD202" s="147"/>
      <c r="AE202" s="147"/>
      <c r="AF202" s="147"/>
      <c r="AG202" s="147" t="s">
        <v>132</v>
      </c>
      <c r="AH202" s="147">
        <v>5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">
      <c r="A203" s="154"/>
      <c r="B203" s="155"/>
      <c r="C203" s="183" t="s">
        <v>350</v>
      </c>
      <c r="D203" s="159"/>
      <c r="E203" s="160">
        <v>264.07499999999999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7"/>
      <c r="Z203" s="147"/>
      <c r="AA203" s="147"/>
      <c r="AB203" s="147"/>
      <c r="AC203" s="147"/>
      <c r="AD203" s="147"/>
      <c r="AE203" s="147"/>
      <c r="AF203" s="147"/>
      <c r="AG203" s="147" t="s">
        <v>132</v>
      </c>
      <c r="AH203" s="147">
        <v>5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 x14ac:dyDescent="0.2">
      <c r="A204" s="168">
        <v>52</v>
      </c>
      <c r="B204" s="169" t="s">
        <v>399</v>
      </c>
      <c r="C204" s="182" t="s">
        <v>400</v>
      </c>
      <c r="D204" s="170" t="s">
        <v>179</v>
      </c>
      <c r="E204" s="171">
        <v>257.97300000000001</v>
      </c>
      <c r="F204" s="172"/>
      <c r="G204" s="173">
        <f>ROUND(E204*F204,2)</f>
        <v>0</v>
      </c>
      <c r="H204" s="158"/>
      <c r="I204" s="157">
        <f>ROUND(E204*H204,2)</f>
        <v>0</v>
      </c>
      <c r="J204" s="158"/>
      <c r="K204" s="157">
        <f>ROUND(E204*J204,2)</f>
        <v>0</v>
      </c>
      <c r="L204" s="157">
        <v>15</v>
      </c>
      <c r="M204" s="157">
        <f>G204*(1+L204/100)</f>
        <v>0</v>
      </c>
      <c r="N204" s="157">
        <v>2.0000000000000002E-5</v>
      </c>
      <c r="O204" s="157">
        <f>ROUND(E204*N204,2)</f>
        <v>0.01</v>
      </c>
      <c r="P204" s="157">
        <v>0</v>
      </c>
      <c r="Q204" s="157">
        <f>ROUND(E204*P204,2)</f>
        <v>0</v>
      </c>
      <c r="R204" s="157"/>
      <c r="S204" s="157" t="s">
        <v>128</v>
      </c>
      <c r="T204" s="157" t="s">
        <v>128</v>
      </c>
      <c r="U204" s="157">
        <v>0.11</v>
      </c>
      <c r="V204" s="157">
        <f>ROUND(E204*U204,2)</f>
        <v>28.38</v>
      </c>
      <c r="W204" s="157"/>
      <c r="X204" s="157" t="s">
        <v>129</v>
      </c>
      <c r="Y204" s="147"/>
      <c r="Z204" s="147"/>
      <c r="AA204" s="147"/>
      <c r="AB204" s="147"/>
      <c r="AC204" s="147"/>
      <c r="AD204" s="147"/>
      <c r="AE204" s="147"/>
      <c r="AF204" s="147"/>
      <c r="AG204" s="147" t="s">
        <v>198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54"/>
      <c r="B205" s="155"/>
      <c r="C205" s="183" t="s">
        <v>401</v>
      </c>
      <c r="D205" s="159"/>
      <c r="E205" s="160">
        <v>257.97300000000001</v>
      </c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47"/>
      <c r="Z205" s="147"/>
      <c r="AA205" s="147"/>
      <c r="AB205" s="147"/>
      <c r="AC205" s="147"/>
      <c r="AD205" s="147"/>
      <c r="AE205" s="147"/>
      <c r="AF205" s="147"/>
      <c r="AG205" s="147" t="s">
        <v>132</v>
      </c>
      <c r="AH205" s="147">
        <v>5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68">
        <v>53</v>
      </c>
      <c r="B206" s="169" t="s">
        <v>402</v>
      </c>
      <c r="C206" s="182" t="s">
        <v>403</v>
      </c>
      <c r="D206" s="170" t="s">
        <v>179</v>
      </c>
      <c r="E206" s="171">
        <v>56.28</v>
      </c>
      <c r="F206" s="172"/>
      <c r="G206" s="173">
        <f>ROUND(E206*F206,2)</f>
        <v>0</v>
      </c>
      <c r="H206" s="158"/>
      <c r="I206" s="157">
        <f>ROUND(E206*H206,2)</f>
        <v>0</v>
      </c>
      <c r="J206" s="158"/>
      <c r="K206" s="157">
        <f>ROUND(E206*J206,2)</f>
        <v>0</v>
      </c>
      <c r="L206" s="157">
        <v>15</v>
      </c>
      <c r="M206" s="157">
        <f>G206*(1+L206/100)</f>
        <v>0</v>
      </c>
      <c r="N206" s="157">
        <v>4.2419999999999999E-2</v>
      </c>
      <c r="O206" s="157">
        <f>ROUND(E206*N206,2)</f>
        <v>2.39</v>
      </c>
      <c r="P206" s="157">
        <v>0</v>
      </c>
      <c r="Q206" s="157">
        <f>ROUND(E206*P206,2)</f>
        <v>0</v>
      </c>
      <c r="R206" s="157"/>
      <c r="S206" s="157" t="s">
        <v>145</v>
      </c>
      <c r="T206" s="157" t="s">
        <v>146</v>
      </c>
      <c r="U206" s="157">
        <v>0.73243999999999998</v>
      </c>
      <c r="V206" s="157">
        <f>ROUND(E206*U206,2)</f>
        <v>41.22</v>
      </c>
      <c r="W206" s="157"/>
      <c r="X206" s="157" t="s">
        <v>129</v>
      </c>
      <c r="Y206" s="147"/>
      <c r="Z206" s="147"/>
      <c r="AA206" s="147"/>
      <c r="AB206" s="147"/>
      <c r="AC206" s="147"/>
      <c r="AD206" s="147"/>
      <c r="AE206" s="147"/>
      <c r="AF206" s="147"/>
      <c r="AG206" s="147" t="s">
        <v>198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54"/>
      <c r="B207" s="155"/>
      <c r="C207" s="183" t="s">
        <v>404</v>
      </c>
      <c r="D207" s="159"/>
      <c r="E207" s="160">
        <v>53.6</v>
      </c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7"/>
      <c r="Z207" s="147"/>
      <c r="AA207" s="147"/>
      <c r="AB207" s="147"/>
      <c r="AC207" s="147"/>
      <c r="AD207" s="147"/>
      <c r="AE207" s="147"/>
      <c r="AF207" s="147"/>
      <c r="AG207" s="147" t="s">
        <v>132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 x14ac:dyDescent="0.2">
      <c r="A208" s="154"/>
      <c r="B208" s="155"/>
      <c r="C208" s="194" t="s">
        <v>405</v>
      </c>
      <c r="D208" s="188"/>
      <c r="E208" s="189">
        <v>2.68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7"/>
      <c r="Z208" s="147"/>
      <c r="AA208" s="147"/>
      <c r="AB208" s="147"/>
      <c r="AC208" s="147"/>
      <c r="AD208" s="147"/>
      <c r="AE208" s="147"/>
      <c r="AF208" s="147"/>
      <c r="AG208" s="147" t="s">
        <v>132</v>
      </c>
      <c r="AH208" s="147">
        <v>4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x14ac:dyDescent="0.2">
      <c r="A209" s="162" t="s">
        <v>123</v>
      </c>
      <c r="B209" s="163" t="s">
        <v>69</v>
      </c>
      <c r="C209" s="181" t="s">
        <v>70</v>
      </c>
      <c r="D209" s="164"/>
      <c r="E209" s="165"/>
      <c r="F209" s="166"/>
      <c r="G209" s="167">
        <f>SUMIF(AG210:AG210,"&lt;&gt;NOR",G210:G210)</f>
        <v>0</v>
      </c>
      <c r="H209" s="161"/>
      <c r="I209" s="161">
        <f>SUM(I210:I210)</f>
        <v>0</v>
      </c>
      <c r="J209" s="161"/>
      <c r="K209" s="161">
        <f>SUM(K210:K210)</f>
        <v>0</v>
      </c>
      <c r="L209" s="161"/>
      <c r="M209" s="161">
        <f>SUM(M210:M210)</f>
        <v>0</v>
      </c>
      <c r="N209" s="161"/>
      <c r="O209" s="161">
        <f>SUM(O210:O210)</f>
        <v>0</v>
      </c>
      <c r="P209" s="161"/>
      <c r="Q209" s="161">
        <f>SUM(Q210:Q210)</f>
        <v>0</v>
      </c>
      <c r="R209" s="161"/>
      <c r="S209" s="161"/>
      <c r="T209" s="161"/>
      <c r="U209" s="161"/>
      <c r="V209" s="161">
        <f>SUM(V210:V210)</f>
        <v>0</v>
      </c>
      <c r="W209" s="161"/>
      <c r="X209" s="161"/>
      <c r="AG209" t="s">
        <v>124</v>
      </c>
    </row>
    <row r="210" spans="1:60" ht="33.75" outlineLevel="1" x14ac:dyDescent="0.2">
      <c r="A210" s="174">
        <v>54</v>
      </c>
      <c r="B210" s="175" t="s">
        <v>406</v>
      </c>
      <c r="C210" s="184" t="s">
        <v>407</v>
      </c>
      <c r="D210" s="176" t="s">
        <v>179</v>
      </c>
      <c r="E210" s="177">
        <v>100</v>
      </c>
      <c r="F210" s="178"/>
      <c r="G210" s="179">
        <f>ROUND(E210*F210,2)</f>
        <v>0</v>
      </c>
      <c r="H210" s="158"/>
      <c r="I210" s="157">
        <f>ROUND(E210*H210,2)</f>
        <v>0</v>
      </c>
      <c r="J210" s="158"/>
      <c r="K210" s="157">
        <f>ROUND(E210*J210,2)</f>
        <v>0</v>
      </c>
      <c r="L210" s="157">
        <v>15</v>
      </c>
      <c r="M210" s="157">
        <f>G210*(1+L210/100)</f>
        <v>0</v>
      </c>
      <c r="N210" s="157">
        <v>0</v>
      </c>
      <c r="O210" s="157">
        <f>ROUND(E210*N210,2)</f>
        <v>0</v>
      </c>
      <c r="P210" s="157">
        <v>0</v>
      </c>
      <c r="Q210" s="157">
        <f>ROUND(E210*P210,2)</f>
        <v>0</v>
      </c>
      <c r="R210" s="157"/>
      <c r="S210" s="157" t="s">
        <v>145</v>
      </c>
      <c r="T210" s="157" t="s">
        <v>146</v>
      </c>
      <c r="U210" s="157">
        <v>0</v>
      </c>
      <c r="V210" s="157">
        <f>ROUND(E210*U210,2)</f>
        <v>0</v>
      </c>
      <c r="W210" s="157"/>
      <c r="X210" s="157" t="s">
        <v>129</v>
      </c>
      <c r="Y210" s="147"/>
      <c r="Z210" s="147"/>
      <c r="AA210" s="147"/>
      <c r="AB210" s="147"/>
      <c r="AC210" s="147"/>
      <c r="AD210" s="147"/>
      <c r="AE210" s="147"/>
      <c r="AF210" s="147"/>
      <c r="AG210" s="147" t="s">
        <v>130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x14ac:dyDescent="0.2">
      <c r="A211" s="162" t="s">
        <v>123</v>
      </c>
      <c r="B211" s="163" t="s">
        <v>71</v>
      </c>
      <c r="C211" s="181" t="s">
        <v>72</v>
      </c>
      <c r="D211" s="164"/>
      <c r="E211" s="165"/>
      <c r="F211" s="166"/>
      <c r="G211" s="167">
        <f>SUMIF(AG212:AG226,"&lt;&gt;NOR",G212:G226)</f>
        <v>0</v>
      </c>
      <c r="H211" s="161"/>
      <c r="I211" s="161">
        <f>SUM(I212:I226)</f>
        <v>0</v>
      </c>
      <c r="J211" s="161"/>
      <c r="K211" s="161">
        <f>SUM(K212:K226)</f>
        <v>0</v>
      </c>
      <c r="L211" s="161"/>
      <c r="M211" s="161">
        <f>SUM(M212:M226)</f>
        <v>0</v>
      </c>
      <c r="N211" s="161"/>
      <c r="O211" s="161">
        <f>SUM(O212:O226)</f>
        <v>6.7</v>
      </c>
      <c r="P211" s="161"/>
      <c r="Q211" s="161">
        <f>SUM(Q212:Q226)</f>
        <v>0</v>
      </c>
      <c r="R211" s="161"/>
      <c r="S211" s="161"/>
      <c r="T211" s="161"/>
      <c r="U211" s="161"/>
      <c r="V211" s="161">
        <f>SUM(V212:V226)</f>
        <v>129.88999999999999</v>
      </c>
      <c r="W211" s="161"/>
      <c r="X211" s="161"/>
      <c r="AG211" t="s">
        <v>124</v>
      </c>
    </row>
    <row r="212" spans="1:60" outlineLevel="1" x14ac:dyDescent="0.2">
      <c r="A212" s="168">
        <v>55</v>
      </c>
      <c r="B212" s="169" t="s">
        <v>408</v>
      </c>
      <c r="C212" s="182" t="s">
        <v>409</v>
      </c>
      <c r="D212" s="170" t="s">
        <v>179</v>
      </c>
      <c r="E212" s="171">
        <v>290</v>
      </c>
      <c r="F212" s="172"/>
      <c r="G212" s="173">
        <f>ROUND(E212*F212,2)</f>
        <v>0</v>
      </c>
      <c r="H212" s="158"/>
      <c r="I212" s="157">
        <f>ROUND(E212*H212,2)</f>
        <v>0</v>
      </c>
      <c r="J212" s="158"/>
      <c r="K212" s="157">
        <f>ROUND(E212*J212,2)</f>
        <v>0</v>
      </c>
      <c r="L212" s="157">
        <v>15</v>
      </c>
      <c r="M212" s="157">
        <f>G212*(1+L212/100)</f>
        <v>0</v>
      </c>
      <c r="N212" s="157">
        <v>1.8380000000000001E-2</v>
      </c>
      <c r="O212" s="157">
        <f>ROUND(E212*N212,2)</f>
        <v>5.33</v>
      </c>
      <c r="P212" s="157">
        <v>0</v>
      </c>
      <c r="Q212" s="157">
        <f>ROUND(E212*P212,2)</f>
        <v>0</v>
      </c>
      <c r="R212" s="157"/>
      <c r="S212" s="157" t="s">
        <v>128</v>
      </c>
      <c r="T212" s="157" t="s">
        <v>128</v>
      </c>
      <c r="U212" s="157">
        <v>0.123</v>
      </c>
      <c r="V212" s="157">
        <f>ROUND(E212*U212,2)</f>
        <v>35.67</v>
      </c>
      <c r="W212" s="157"/>
      <c r="X212" s="157" t="s">
        <v>129</v>
      </c>
      <c r="Y212" s="147"/>
      <c r="Z212" s="147"/>
      <c r="AA212" s="147"/>
      <c r="AB212" s="147"/>
      <c r="AC212" s="147"/>
      <c r="AD212" s="147"/>
      <c r="AE212" s="147"/>
      <c r="AF212" s="147"/>
      <c r="AG212" s="147" t="s">
        <v>198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54"/>
      <c r="B213" s="155"/>
      <c r="C213" s="275" t="s">
        <v>410</v>
      </c>
      <c r="D213" s="276"/>
      <c r="E213" s="276"/>
      <c r="F213" s="276"/>
      <c r="G213" s="276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7"/>
      <c r="Z213" s="147"/>
      <c r="AA213" s="147"/>
      <c r="AB213" s="147"/>
      <c r="AC213" s="147"/>
      <c r="AD213" s="147"/>
      <c r="AE213" s="147"/>
      <c r="AF213" s="147"/>
      <c r="AG213" s="147" t="s">
        <v>235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 x14ac:dyDescent="0.2">
      <c r="A214" s="154"/>
      <c r="B214" s="155"/>
      <c r="C214" s="183" t="s">
        <v>391</v>
      </c>
      <c r="D214" s="159"/>
      <c r="E214" s="160">
        <v>290</v>
      </c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7"/>
      <c r="Z214" s="147"/>
      <c r="AA214" s="147"/>
      <c r="AB214" s="147"/>
      <c r="AC214" s="147"/>
      <c r="AD214" s="147"/>
      <c r="AE214" s="147"/>
      <c r="AF214" s="147"/>
      <c r="AG214" s="147" t="s">
        <v>132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">
      <c r="A215" s="168">
        <v>56</v>
      </c>
      <c r="B215" s="169" t="s">
        <v>411</v>
      </c>
      <c r="C215" s="182" t="s">
        <v>412</v>
      </c>
      <c r="D215" s="170" t="s">
        <v>179</v>
      </c>
      <c r="E215" s="171">
        <v>1160</v>
      </c>
      <c r="F215" s="172"/>
      <c r="G215" s="173">
        <f>ROUND(E215*F215,2)</f>
        <v>0</v>
      </c>
      <c r="H215" s="158"/>
      <c r="I215" s="157">
        <f>ROUND(E215*H215,2)</f>
        <v>0</v>
      </c>
      <c r="J215" s="158"/>
      <c r="K215" s="157">
        <f>ROUND(E215*J215,2)</f>
        <v>0</v>
      </c>
      <c r="L215" s="157">
        <v>15</v>
      </c>
      <c r="M215" s="157">
        <f>G215*(1+L215/100)</f>
        <v>0</v>
      </c>
      <c r="N215" s="157">
        <v>8.4999999999999995E-4</v>
      </c>
      <c r="O215" s="157">
        <f>ROUND(E215*N215,2)</f>
        <v>0.99</v>
      </c>
      <c r="P215" s="157">
        <v>0</v>
      </c>
      <c r="Q215" s="157">
        <f>ROUND(E215*P215,2)</f>
        <v>0</v>
      </c>
      <c r="R215" s="157"/>
      <c r="S215" s="157" t="s">
        <v>128</v>
      </c>
      <c r="T215" s="157" t="s">
        <v>128</v>
      </c>
      <c r="U215" s="157">
        <v>6.0000000000000001E-3</v>
      </c>
      <c r="V215" s="157">
        <f>ROUND(E215*U215,2)</f>
        <v>6.96</v>
      </c>
      <c r="W215" s="157"/>
      <c r="X215" s="157" t="s">
        <v>129</v>
      </c>
      <c r="Y215" s="147"/>
      <c r="Z215" s="147"/>
      <c r="AA215" s="147"/>
      <c r="AB215" s="147"/>
      <c r="AC215" s="147"/>
      <c r="AD215" s="147"/>
      <c r="AE215" s="147"/>
      <c r="AF215" s="147"/>
      <c r="AG215" s="147" t="s">
        <v>198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 x14ac:dyDescent="0.2">
      <c r="A216" s="154"/>
      <c r="B216" s="155"/>
      <c r="C216" s="183" t="s">
        <v>413</v>
      </c>
      <c r="D216" s="159"/>
      <c r="E216" s="160">
        <v>1160</v>
      </c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7"/>
      <c r="Z216" s="147"/>
      <c r="AA216" s="147"/>
      <c r="AB216" s="147"/>
      <c r="AC216" s="147"/>
      <c r="AD216" s="147"/>
      <c r="AE216" s="147"/>
      <c r="AF216" s="147"/>
      <c r="AG216" s="147" t="s">
        <v>132</v>
      </c>
      <c r="AH216" s="147">
        <v>5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 x14ac:dyDescent="0.2">
      <c r="A217" s="168">
        <v>57</v>
      </c>
      <c r="B217" s="169" t="s">
        <v>414</v>
      </c>
      <c r="C217" s="182" t="s">
        <v>415</v>
      </c>
      <c r="D217" s="170" t="s">
        <v>179</v>
      </c>
      <c r="E217" s="171">
        <v>290</v>
      </c>
      <c r="F217" s="172"/>
      <c r="G217" s="173">
        <f>ROUND(E217*F217,2)</f>
        <v>0</v>
      </c>
      <c r="H217" s="158"/>
      <c r="I217" s="157">
        <f>ROUND(E217*H217,2)</f>
        <v>0</v>
      </c>
      <c r="J217" s="158"/>
      <c r="K217" s="157">
        <f>ROUND(E217*J217,2)</f>
        <v>0</v>
      </c>
      <c r="L217" s="157">
        <v>15</v>
      </c>
      <c r="M217" s="157">
        <f>G217*(1+L217/100)</f>
        <v>0</v>
      </c>
      <c r="N217" s="157">
        <v>0</v>
      </c>
      <c r="O217" s="157">
        <f>ROUND(E217*N217,2)</f>
        <v>0</v>
      </c>
      <c r="P217" s="157">
        <v>0</v>
      </c>
      <c r="Q217" s="157">
        <f>ROUND(E217*P217,2)</f>
        <v>0</v>
      </c>
      <c r="R217" s="157"/>
      <c r="S217" s="157" t="s">
        <v>128</v>
      </c>
      <c r="T217" s="157" t="s">
        <v>128</v>
      </c>
      <c r="U217" s="157">
        <v>0.105</v>
      </c>
      <c r="V217" s="157">
        <f>ROUND(E217*U217,2)</f>
        <v>30.45</v>
      </c>
      <c r="W217" s="157"/>
      <c r="X217" s="157" t="s">
        <v>129</v>
      </c>
      <c r="Y217" s="147"/>
      <c r="Z217" s="147"/>
      <c r="AA217" s="147"/>
      <c r="AB217" s="147"/>
      <c r="AC217" s="147"/>
      <c r="AD217" s="147"/>
      <c r="AE217" s="147"/>
      <c r="AF217" s="147"/>
      <c r="AG217" s="147" t="s">
        <v>198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 x14ac:dyDescent="0.2">
      <c r="A218" s="154"/>
      <c r="B218" s="155"/>
      <c r="C218" s="183" t="s">
        <v>416</v>
      </c>
      <c r="D218" s="159"/>
      <c r="E218" s="160">
        <v>290</v>
      </c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7"/>
      <c r="Z218" s="147"/>
      <c r="AA218" s="147"/>
      <c r="AB218" s="147"/>
      <c r="AC218" s="147"/>
      <c r="AD218" s="147"/>
      <c r="AE218" s="147"/>
      <c r="AF218" s="147"/>
      <c r="AG218" s="147" t="s">
        <v>132</v>
      </c>
      <c r="AH218" s="147">
        <v>5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1" x14ac:dyDescent="0.2">
      <c r="A219" s="168">
        <v>58</v>
      </c>
      <c r="B219" s="169" t="s">
        <v>417</v>
      </c>
      <c r="C219" s="182" t="s">
        <v>418</v>
      </c>
      <c r="D219" s="170" t="s">
        <v>179</v>
      </c>
      <c r="E219" s="171">
        <v>200</v>
      </c>
      <c r="F219" s="172"/>
      <c r="G219" s="173">
        <f>ROUND(E219*F219,2)</f>
        <v>0</v>
      </c>
      <c r="H219" s="158"/>
      <c r="I219" s="157">
        <f>ROUND(E219*H219,2)</f>
        <v>0</v>
      </c>
      <c r="J219" s="158"/>
      <c r="K219" s="157">
        <f>ROUND(E219*J219,2)</f>
        <v>0</v>
      </c>
      <c r="L219" s="157">
        <v>15</v>
      </c>
      <c r="M219" s="157">
        <f>G219*(1+L219/100)</f>
        <v>0</v>
      </c>
      <c r="N219" s="157">
        <v>1.58E-3</v>
      </c>
      <c r="O219" s="157">
        <f>ROUND(E219*N219,2)</f>
        <v>0.32</v>
      </c>
      <c r="P219" s="157">
        <v>0</v>
      </c>
      <c r="Q219" s="157">
        <f>ROUND(E219*P219,2)</f>
        <v>0</v>
      </c>
      <c r="R219" s="157"/>
      <c r="S219" s="157" t="s">
        <v>128</v>
      </c>
      <c r="T219" s="157" t="s">
        <v>128</v>
      </c>
      <c r="U219" s="157">
        <v>0.214</v>
      </c>
      <c r="V219" s="157">
        <f>ROUND(E219*U219,2)</f>
        <v>42.8</v>
      </c>
      <c r="W219" s="157"/>
      <c r="X219" s="157" t="s">
        <v>129</v>
      </c>
      <c r="Y219" s="147"/>
      <c r="Z219" s="147"/>
      <c r="AA219" s="147"/>
      <c r="AB219" s="147"/>
      <c r="AC219" s="147"/>
      <c r="AD219" s="147"/>
      <c r="AE219" s="147"/>
      <c r="AF219" s="147"/>
      <c r="AG219" s="147" t="s">
        <v>198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1" x14ac:dyDescent="0.2">
      <c r="A220" s="154"/>
      <c r="B220" s="155"/>
      <c r="C220" s="183" t="s">
        <v>419</v>
      </c>
      <c r="D220" s="159"/>
      <c r="E220" s="160">
        <v>200</v>
      </c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7"/>
      <c r="Z220" s="147"/>
      <c r="AA220" s="147"/>
      <c r="AB220" s="147"/>
      <c r="AC220" s="147"/>
      <c r="AD220" s="147"/>
      <c r="AE220" s="147"/>
      <c r="AF220" s="147"/>
      <c r="AG220" s="147" t="s">
        <v>132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1" x14ac:dyDescent="0.2">
      <c r="A221" s="168">
        <v>59</v>
      </c>
      <c r="B221" s="169" t="s">
        <v>420</v>
      </c>
      <c r="C221" s="182" t="s">
        <v>421</v>
      </c>
      <c r="D221" s="170" t="s">
        <v>179</v>
      </c>
      <c r="E221" s="171">
        <v>290</v>
      </c>
      <c r="F221" s="172"/>
      <c r="G221" s="173">
        <f>ROUND(E221*F221,2)</f>
        <v>0</v>
      </c>
      <c r="H221" s="158"/>
      <c r="I221" s="157">
        <f>ROUND(E221*H221,2)</f>
        <v>0</v>
      </c>
      <c r="J221" s="158"/>
      <c r="K221" s="157">
        <f>ROUND(E221*J221,2)</f>
        <v>0</v>
      </c>
      <c r="L221" s="157">
        <v>15</v>
      </c>
      <c r="M221" s="157">
        <f>G221*(1+L221/100)</f>
        <v>0</v>
      </c>
      <c r="N221" s="157">
        <v>0</v>
      </c>
      <c r="O221" s="157">
        <f>ROUND(E221*N221,2)</f>
        <v>0</v>
      </c>
      <c r="P221" s="157">
        <v>0</v>
      </c>
      <c r="Q221" s="157">
        <f>ROUND(E221*P221,2)</f>
        <v>0</v>
      </c>
      <c r="R221" s="157"/>
      <c r="S221" s="157" t="s">
        <v>128</v>
      </c>
      <c r="T221" s="157" t="s">
        <v>128</v>
      </c>
      <c r="U221" s="157">
        <v>3.0300000000000001E-2</v>
      </c>
      <c r="V221" s="157">
        <f>ROUND(E221*U221,2)</f>
        <v>8.7899999999999991</v>
      </c>
      <c r="W221" s="157"/>
      <c r="X221" s="157" t="s">
        <v>129</v>
      </c>
      <c r="Y221" s="147"/>
      <c r="Z221" s="147"/>
      <c r="AA221" s="147"/>
      <c r="AB221" s="147"/>
      <c r="AC221" s="147"/>
      <c r="AD221" s="147"/>
      <c r="AE221" s="147"/>
      <c r="AF221" s="147"/>
      <c r="AG221" s="147" t="s">
        <v>198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 x14ac:dyDescent="0.2">
      <c r="A222" s="154"/>
      <c r="B222" s="155"/>
      <c r="C222" s="183" t="s">
        <v>391</v>
      </c>
      <c r="D222" s="159"/>
      <c r="E222" s="160">
        <v>290</v>
      </c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7"/>
      <c r="Z222" s="147"/>
      <c r="AA222" s="147"/>
      <c r="AB222" s="147"/>
      <c r="AC222" s="147"/>
      <c r="AD222" s="147"/>
      <c r="AE222" s="147"/>
      <c r="AF222" s="147"/>
      <c r="AG222" s="147" t="s">
        <v>132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 x14ac:dyDescent="0.2">
      <c r="A223" s="168">
        <v>60</v>
      </c>
      <c r="B223" s="169" t="s">
        <v>422</v>
      </c>
      <c r="C223" s="182" t="s">
        <v>423</v>
      </c>
      <c r="D223" s="170" t="s">
        <v>179</v>
      </c>
      <c r="E223" s="171">
        <v>1160</v>
      </c>
      <c r="F223" s="172"/>
      <c r="G223" s="173">
        <f>ROUND(E223*F223,2)</f>
        <v>0</v>
      </c>
      <c r="H223" s="158"/>
      <c r="I223" s="157">
        <f>ROUND(E223*H223,2)</f>
        <v>0</v>
      </c>
      <c r="J223" s="158"/>
      <c r="K223" s="157">
        <f>ROUND(E223*J223,2)</f>
        <v>0</v>
      </c>
      <c r="L223" s="157">
        <v>15</v>
      </c>
      <c r="M223" s="157">
        <f>G223*(1+L223/100)</f>
        <v>0</v>
      </c>
      <c r="N223" s="157">
        <v>5.0000000000000002E-5</v>
      </c>
      <c r="O223" s="157">
        <f>ROUND(E223*N223,2)</f>
        <v>0.06</v>
      </c>
      <c r="P223" s="157">
        <v>0</v>
      </c>
      <c r="Q223" s="157">
        <f>ROUND(E223*P223,2)</f>
        <v>0</v>
      </c>
      <c r="R223" s="157"/>
      <c r="S223" s="157" t="s">
        <v>128</v>
      </c>
      <c r="T223" s="157" t="s">
        <v>128</v>
      </c>
      <c r="U223" s="157">
        <v>0</v>
      </c>
      <c r="V223" s="157">
        <f>ROUND(E223*U223,2)</f>
        <v>0</v>
      </c>
      <c r="W223" s="157"/>
      <c r="X223" s="157" t="s">
        <v>129</v>
      </c>
      <c r="Y223" s="147"/>
      <c r="Z223" s="147"/>
      <c r="AA223" s="147"/>
      <c r="AB223" s="147"/>
      <c r="AC223" s="147"/>
      <c r="AD223" s="147"/>
      <c r="AE223" s="147"/>
      <c r="AF223" s="147"/>
      <c r="AG223" s="147" t="s">
        <v>198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 x14ac:dyDescent="0.2">
      <c r="A224" s="154"/>
      <c r="B224" s="155"/>
      <c r="C224" s="183" t="s">
        <v>424</v>
      </c>
      <c r="D224" s="159"/>
      <c r="E224" s="160">
        <v>1160</v>
      </c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7"/>
      <c r="Z224" s="147"/>
      <c r="AA224" s="147"/>
      <c r="AB224" s="147"/>
      <c r="AC224" s="147"/>
      <c r="AD224" s="147"/>
      <c r="AE224" s="147"/>
      <c r="AF224" s="147"/>
      <c r="AG224" s="147" t="s">
        <v>132</v>
      </c>
      <c r="AH224" s="147">
        <v>5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1" x14ac:dyDescent="0.2">
      <c r="A225" s="168">
        <v>61</v>
      </c>
      <c r="B225" s="169" t="s">
        <v>425</v>
      </c>
      <c r="C225" s="182" t="s">
        <v>426</v>
      </c>
      <c r="D225" s="170" t="s">
        <v>179</v>
      </c>
      <c r="E225" s="171">
        <v>290</v>
      </c>
      <c r="F225" s="172"/>
      <c r="G225" s="173">
        <f>ROUND(E225*F225,2)</f>
        <v>0</v>
      </c>
      <c r="H225" s="158"/>
      <c r="I225" s="157">
        <f>ROUND(E225*H225,2)</f>
        <v>0</v>
      </c>
      <c r="J225" s="158"/>
      <c r="K225" s="157">
        <f>ROUND(E225*J225,2)</f>
        <v>0</v>
      </c>
      <c r="L225" s="157">
        <v>15</v>
      </c>
      <c r="M225" s="157">
        <f>G225*(1+L225/100)</f>
        <v>0</v>
      </c>
      <c r="N225" s="157">
        <v>0</v>
      </c>
      <c r="O225" s="157">
        <f>ROUND(E225*N225,2)</f>
        <v>0</v>
      </c>
      <c r="P225" s="157">
        <v>0</v>
      </c>
      <c r="Q225" s="157">
        <f>ROUND(E225*P225,2)</f>
        <v>0</v>
      </c>
      <c r="R225" s="157"/>
      <c r="S225" s="157" t="s">
        <v>128</v>
      </c>
      <c r="T225" s="157" t="s">
        <v>128</v>
      </c>
      <c r="U225" s="157">
        <v>1.7999999999999999E-2</v>
      </c>
      <c r="V225" s="157">
        <f>ROUND(E225*U225,2)</f>
        <v>5.22</v>
      </c>
      <c r="W225" s="157"/>
      <c r="X225" s="157" t="s">
        <v>129</v>
      </c>
      <c r="Y225" s="147"/>
      <c r="Z225" s="147"/>
      <c r="AA225" s="147"/>
      <c r="AB225" s="147"/>
      <c r="AC225" s="147"/>
      <c r="AD225" s="147"/>
      <c r="AE225" s="147"/>
      <c r="AF225" s="147"/>
      <c r="AG225" s="147" t="s">
        <v>198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 x14ac:dyDescent="0.2">
      <c r="A226" s="154"/>
      <c r="B226" s="155"/>
      <c r="C226" s="183" t="s">
        <v>427</v>
      </c>
      <c r="D226" s="159"/>
      <c r="E226" s="160">
        <v>290</v>
      </c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7"/>
      <c r="Z226" s="147"/>
      <c r="AA226" s="147"/>
      <c r="AB226" s="147"/>
      <c r="AC226" s="147"/>
      <c r="AD226" s="147"/>
      <c r="AE226" s="147"/>
      <c r="AF226" s="147"/>
      <c r="AG226" s="147" t="s">
        <v>132</v>
      </c>
      <c r="AH226" s="147">
        <v>5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ht="25.5" x14ac:dyDescent="0.2">
      <c r="A227" s="162" t="s">
        <v>123</v>
      </c>
      <c r="B227" s="163" t="s">
        <v>73</v>
      </c>
      <c r="C227" s="181" t="s">
        <v>74</v>
      </c>
      <c r="D227" s="164"/>
      <c r="E227" s="165"/>
      <c r="F227" s="166"/>
      <c r="G227" s="167">
        <f>SUMIF(AG228:AG263,"&lt;&gt;NOR",G228:G263)</f>
        <v>0</v>
      </c>
      <c r="H227" s="161"/>
      <c r="I227" s="161">
        <f>SUM(I228:I263)</f>
        <v>0</v>
      </c>
      <c r="J227" s="161"/>
      <c r="K227" s="161">
        <f>SUM(K228:K263)</f>
        <v>0</v>
      </c>
      <c r="L227" s="161"/>
      <c r="M227" s="161">
        <f>SUM(M228:M263)</f>
        <v>0</v>
      </c>
      <c r="N227" s="161"/>
      <c r="O227" s="161">
        <f>SUM(O228:O263)</f>
        <v>0.02</v>
      </c>
      <c r="P227" s="161"/>
      <c r="Q227" s="161">
        <f>SUM(Q228:Q263)</f>
        <v>0</v>
      </c>
      <c r="R227" s="161"/>
      <c r="S227" s="161"/>
      <c r="T227" s="161"/>
      <c r="U227" s="161"/>
      <c r="V227" s="161">
        <f>SUM(V228:V263)</f>
        <v>227.23000000000002</v>
      </c>
      <c r="W227" s="161"/>
      <c r="X227" s="161"/>
      <c r="AG227" t="s">
        <v>124</v>
      </c>
    </row>
    <row r="228" spans="1:60" ht="22.5" outlineLevel="1" x14ac:dyDescent="0.2">
      <c r="A228" s="168">
        <v>62</v>
      </c>
      <c r="B228" s="169" t="s">
        <v>428</v>
      </c>
      <c r="C228" s="182" t="s">
        <v>429</v>
      </c>
      <c r="D228" s="170" t="s">
        <v>179</v>
      </c>
      <c r="E228" s="171">
        <v>615.55999999999995</v>
      </c>
      <c r="F228" s="172"/>
      <c r="G228" s="173">
        <f>ROUND(E228*F228,2)</f>
        <v>0</v>
      </c>
      <c r="H228" s="158"/>
      <c r="I228" s="157">
        <f>ROUND(E228*H228,2)</f>
        <v>0</v>
      </c>
      <c r="J228" s="158"/>
      <c r="K228" s="157">
        <f>ROUND(E228*J228,2)</f>
        <v>0</v>
      </c>
      <c r="L228" s="157">
        <v>15</v>
      </c>
      <c r="M228" s="157">
        <f>G228*(1+L228/100)</f>
        <v>0</v>
      </c>
      <c r="N228" s="157">
        <v>4.0000000000000003E-5</v>
      </c>
      <c r="O228" s="157">
        <f>ROUND(E228*N228,2)</f>
        <v>0.02</v>
      </c>
      <c r="P228" s="157">
        <v>0</v>
      </c>
      <c r="Q228" s="157">
        <f>ROUND(E228*P228,2)</f>
        <v>0</v>
      </c>
      <c r="R228" s="157"/>
      <c r="S228" s="157" t="s">
        <v>128</v>
      </c>
      <c r="T228" s="157" t="s">
        <v>128</v>
      </c>
      <c r="U228" s="157">
        <v>0.308</v>
      </c>
      <c r="V228" s="157">
        <f>ROUND(E228*U228,2)</f>
        <v>189.59</v>
      </c>
      <c r="W228" s="157"/>
      <c r="X228" s="157" t="s">
        <v>129</v>
      </c>
      <c r="Y228" s="147"/>
      <c r="Z228" s="147"/>
      <c r="AA228" s="147"/>
      <c r="AB228" s="147"/>
      <c r="AC228" s="147"/>
      <c r="AD228" s="147"/>
      <c r="AE228" s="147"/>
      <c r="AF228" s="147"/>
      <c r="AG228" s="147" t="s">
        <v>198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">
      <c r="A229" s="154"/>
      <c r="B229" s="155"/>
      <c r="C229" s="183" t="s">
        <v>316</v>
      </c>
      <c r="D229" s="159"/>
      <c r="E229" s="160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7"/>
      <c r="Z229" s="147"/>
      <c r="AA229" s="147"/>
      <c r="AB229" s="147"/>
      <c r="AC229" s="147"/>
      <c r="AD229" s="147"/>
      <c r="AE229" s="147"/>
      <c r="AF229" s="147"/>
      <c r="AG229" s="147" t="s">
        <v>132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54"/>
      <c r="B230" s="155"/>
      <c r="C230" s="183" t="s">
        <v>317</v>
      </c>
      <c r="D230" s="159"/>
      <c r="E230" s="160">
        <v>13.24</v>
      </c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7"/>
      <c r="Z230" s="147"/>
      <c r="AA230" s="147"/>
      <c r="AB230" s="147"/>
      <c r="AC230" s="147"/>
      <c r="AD230" s="147"/>
      <c r="AE230" s="147"/>
      <c r="AF230" s="147"/>
      <c r="AG230" s="147" t="s">
        <v>132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1" x14ac:dyDescent="0.2">
      <c r="A231" s="154"/>
      <c r="B231" s="155"/>
      <c r="C231" s="183" t="s">
        <v>318</v>
      </c>
      <c r="D231" s="159"/>
      <c r="E231" s="160">
        <v>38.380000000000003</v>
      </c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7"/>
      <c r="Z231" s="147"/>
      <c r="AA231" s="147"/>
      <c r="AB231" s="147"/>
      <c r="AC231" s="147"/>
      <c r="AD231" s="147"/>
      <c r="AE231" s="147"/>
      <c r="AF231" s="147"/>
      <c r="AG231" s="147" t="s">
        <v>132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 x14ac:dyDescent="0.2">
      <c r="A232" s="154"/>
      <c r="B232" s="155"/>
      <c r="C232" s="183" t="s">
        <v>319</v>
      </c>
      <c r="D232" s="159"/>
      <c r="E232" s="160">
        <v>25.55</v>
      </c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7"/>
      <c r="Z232" s="147"/>
      <c r="AA232" s="147"/>
      <c r="AB232" s="147"/>
      <c r="AC232" s="147"/>
      <c r="AD232" s="147"/>
      <c r="AE232" s="147"/>
      <c r="AF232" s="147"/>
      <c r="AG232" s="147" t="s">
        <v>132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1" x14ac:dyDescent="0.2">
      <c r="A233" s="154"/>
      <c r="B233" s="155"/>
      <c r="C233" s="183" t="s">
        <v>320</v>
      </c>
      <c r="D233" s="159"/>
      <c r="E233" s="160">
        <v>20.36</v>
      </c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7"/>
      <c r="Z233" s="147"/>
      <c r="AA233" s="147"/>
      <c r="AB233" s="147"/>
      <c r="AC233" s="147"/>
      <c r="AD233" s="147"/>
      <c r="AE233" s="147"/>
      <c r="AF233" s="147"/>
      <c r="AG233" s="147" t="s">
        <v>132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1" x14ac:dyDescent="0.2">
      <c r="A234" s="154"/>
      <c r="B234" s="155"/>
      <c r="C234" s="183" t="s">
        <v>321</v>
      </c>
      <c r="D234" s="159"/>
      <c r="E234" s="160">
        <v>4.8</v>
      </c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47"/>
      <c r="Z234" s="147"/>
      <c r="AA234" s="147"/>
      <c r="AB234" s="147"/>
      <c r="AC234" s="147"/>
      <c r="AD234" s="147"/>
      <c r="AE234" s="147"/>
      <c r="AF234" s="147"/>
      <c r="AG234" s="147" t="s">
        <v>132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1" x14ac:dyDescent="0.2">
      <c r="A235" s="154"/>
      <c r="B235" s="155"/>
      <c r="C235" s="183" t="s">
        <v>322</v>
      </c>
      <c r="D235" s="159"/>
      <c r="E235" s="160">
        <v>5.0999999999999996</v>
      </c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7"/>
      <c r="Z235" s="147"/>
      <c r="AA235" s="147"/>
      <c r="AB235" s="147"/>
      <c r="AC235" s="147"/>
      <c r="AD235" s="147"/>
      <c r="AE235" s="147"/>
      <c r="AF235" s="147"/>
      <c r="AG235" s="147" t="s">
        <v>132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 x14ac:dyDescent="0.2">
      <c r="A236" s="154"/>
      <c r="B236" s="155"/>
      <c r="C236" s="183" t="s">
        <v>323</v>
      </c>
      <c r="D236" s="159"/>
      <c r="E236" s="160">
        <v>1.45</v>
      </c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7"/>
      <c r="Z236" s="147"/>
      <c r="AA236" s="147"/>
      <c r="AB236" s="147"/>
      <c r="AC236" s="147"/>
      <c r="AD236" s="147"/>
      <c r="AE236" s="147"/>
      <c r="AF236" s="147"/>
      <c r="AG236" s="147" t="s">
        <v>132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1" x14ac:dyDescent="0.2">
      <c r="A237" s="154"/>
      <c r="B237" s="155"/>
      <c r="C237" s="183" t="s">
        <v>324</v>
      </c>
      <c r="D237" s="159"/>
      <c r="E237" s="160">
        <v>9.4</v>
      </c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7"/>
      <c r="Z237" s="147"/>
      <c r="AA237" s="147"/>
      <c r="AB237" s="147"/>
      <c r="AC237" s="147"/>
      <c r="AD237" s="147"/>
      <c r="AE237" s="147"/>
      <c r="AF237" s="147"/>
      <c r="AG237" s="147" t="s">
        <v>132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1" x14ac:dyDescent="0.2">
      <c r="A238" s="154"/>
      <c r="B238" s="155"/>
      <c r="C238" s="183" t="s">
        <v>325</v>
      </c>
      <c r="D238" s="159"/>
      <c r="E238" s="160">
        <v>75.16</v>
      </c>
      <c r="F238" s="157"/>
      <c r="G238" s="157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47"/>
      <c r="Z238" s="147"/>
      <c r="AA238" s="147"/>
      <c r="AB238" s="147"/>
      <c r="AC238" s="147"/>
      <c r="AD238" s="147"/>
      <c r="AE238" s="147"/>
      <c r="AF238" s="147"/>
      <c r="AG238" s="147" t="s">
        <v>132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 x14ac:dyDescent="0.2">
      <c r="A239" s="154"/>
      <c r="B239" s="155"/>
      <c r="C239" s="183" t="s">
        <v>326</v>
      </c>
      <c r="D239" s="159"/>
      <c r="E239" s="160"/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7"/>
      <c r="Z239" s="147"/>
      <c r="AA239" s="147"/>
      <c r="AB239" s="147"/>
      <c r="AC239" s="147"/>
      <c r="AD239" s="147"/>
      <c r="AE239" s="147"/>
      <c r="AF239" s="147"/>
      <c r="AG239" s="147" t="s">
        <v>132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1" x14ac:dyDescent="0.2">
      <c r="A240" s="154"/>
      <c r="B240" s="155"/>
      <c r="C240" s="183" t="s">
        <v>327</v>
      </c>
      <c r="D240" s="159"/>
      <c r="E240" s="160">
        <v>5.2</v>
      </c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47"/>
      <c r="Z240" s="147"/>
      <c r="AA240" s="147"/>
      <c r="AB240" s="147"/>
      <c r="AC240" s="147"/>
      <c r="AD240" s="147"/>
      <c r="AE240" s="147"/>
      <c r="AF240" s="147"/>
      <c r="AG240" s="147" t="s">
        <v>132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 x14ac:dyDescent="0.2">
      <c r="A241" s="154"/>
      <c r="B241" s="155"/>
      <c r="C241" s="183" t="s">
        <v>328</v>
      </c>
      <c r="D241" s="159"/>
      <c r="E241" s="160">
        <v>25.15</v>
      </c>
      <c r="F241" s="157"/>
      <c r="G241" s="157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7"/>
      <c r="Z241" s="147"/>
      <c r="AA241" s="147"/>
      <c r="AB241" s="147"/>
      <c r="AC241" s="147"/>
      <c r="AD241" s="147"/>
      <c r="AE241" s="147"/>
      <c r="AF241" s="147"/>
      <c r="AG241" s="147" t="s">
        <v>132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54"/>
      <c r="B242" s="155"/>
      <c r="C242" s="183" t="s">
        <v>329</v>
      </c>
      <c r="D242" s="159"/>
      <c r="E242" s="160">
        <v>16.52</v>
      </c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7"/>
      <c r="Z242" s="147"/>
      <c r="AA242" s="147"/>
      <c r="AB242" s="147"/>
      <c r="AC242" s="147"/>
      <c r="AD242" s="147"/>
      <c r="AE242" s="147"/>
      <c r="AF242" s="147"/>
      <c r="AG242" s="147" t="s">
        <v>132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 x14ac:dyDescent="0.2">
      <c r="A243" s="154"/>
      <c r="B243" s="155"/>
      <c r="C243" s="183" t="s">
        <v>330</v>
      </c>
      <c r="D243" s="159"/>
      <c r="E243" s="160">
        <v>24.24</v>
      </c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7"/>
      <c r="Z243" s="147"/>
      <c r="AA243" s="147"/>
      <c r="AB243" s="147"/>
      <c r="AC243" s="147"/>
      <c r="AD243" s="147"/>
      <c r="AE243" s="147"/>
      <c r="AF243" s="147"/>
      <c r="AG243" s="147" t="s">
        <v>132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1" x14ac:dyDescent="0.2">
      <c r="A244" s="154"/>
      <c r="B244" s="155"/>
      <c r="C244" s="183" t="s">
        <v>331</v>
      </c>
      <c r="D244" s="159"/>
      <c r="E244" s="160">
        <v>10.6</v>
      </c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7"/>
      <c r="Z244" s="147"/>
      <c r="AA244" s="147"/>
      <c r="AB244" s="147"/>
      <c r="AC244" s="147"/>
      <c r="AD244" s="147"/>
      <c r="AE244" s="147"/>
      <c r="AF244" s="147"/>
      <c r="AG244" s="147" t="s">
        <v>132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 x14ac:dyDescent="0.2">
      <c r="A245" s="154"/>
      <c r="B245" s="155"/>
      <c r="C245" s="183" t="s">
        <v>332</v>
      </c>
      <c r="D245" s="159"/>
      <c r="E245" s="160">
        <v>17.32</v>
      </c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7"/>
      <c r="Z245" s="147"/>
      <c r="AA245" s="147"/>
      <c r="AB245" s="147"/>
      <c r="AC245" s="147"/>
      <c r="AD245" s="147"/>
      <c r="AE245" s="147"/>
      <c r="AF245" s="147"/>
      <c r="AG245" s="147" t="s">
        <v>132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 x14ac:dyDescent="0.2">
      <c r="A246" s="154"/>
      <c r="B246" s="155"/>
      <c r="C246" s="183" t="s">
        <v>333</v>
      </c>
      <c r="D246" s="159"/>
      <c r="E246" s="160">
        <v>5.46</v>
      </c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7"/>
      <c r="Z246" s="147"/>
      <c r="AA246" s="147"/>
      <c r="AB246" s="147"/>
      <c r="AC246" s="147"/>
      <c r="AD246" s="147"/>
      <c r="AE246" s="147"/>
      <c r="AF246" s="147"/>
      <c r="AG246" s="147" t="s">
        <v>132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54"/>
      <c r="B247" s="155"/>
      <c r="C247" s="183" t="s">
        <v>334</v>
      </c>
      <c r="D247" s="159"/>
      <c r="E247" s="160">
        <v>5.64</v>
      </c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7"/>
      <c r="Z247" s="147"/>
      <c r="AA247" s="147"/>
      <c r="AB247" s="147"/>
      <c r="AC247" s="147"/>
      <c r="AD247" s="147"/>
      <c r="AE247" s="147"/>
      <c r="AF247" s="147"/>
      <c r="AG247" s="147" t="s">
        <v>132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54"/>
      <c r="B248" s="155"/>
      <c r="C248" s="183" t="s">
        <v>335</v>
      </c>
      <c r="D248" s="159"/>
      <c r="E248" s="160">
        <v>6.93</v>
      </c>
      <c r="F248" s="157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47"/>
      <c r="Z248" s="147"/>
      <c r="AA248" s="147"/>
      <c r="AB248" s="147"/>
      <c r="AC248" s="147"/>
      <c r="AD248" s="147"/>
      <c r="AE248" s="147"/>
      <c r="AF248" s="147"/>
      <c r="AG248" s="147" t="s">
        <v>132</v>
      </c>
      <c r="AH248" s="147">
        <v>0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54"/>
      <c r="B249" s="155"/>
      <c r="C249" s="183" t="s">
        <v>336</v>
      </c>
      <c r="D249" s="159"/>
      <c r="E249" s="160">
        <v>9.57</v>
      </c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7"/>
      <c r="Z249" s="147"/>
      <c r="AA249" s="147"/>
      <c r="AB249" s="147"/>
      <c r="AC249" s="147"/>
      <c r="AD249" s="147"/>
      <c r="AE249" s="147"/>
      <c r="AF249" s="147"/>
      <c r="AG249" s="147" t="s">
        <v>132</v>
      </c>
      <c r="AH249" s="147">
        <v>0</v>
      </c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 x14ac:dyDescent="0.2">
      <c r="A250" s="154"/>
      <c r="B250" s="155"/>
      <c r="C250" s="183" t="s">
        <v>337</v>
      </c>
      <c r="D250" s="159"/>
      <c r="E250" s="160">
        <v>2.2999999999999998</v>
      </c>
      <c r="F250" s="157"/>
      <c r="G250" s="157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47"/>
      <c r="Z250" s="147"/>
      <c r="AA250" s="147"/>
      <c r="AB250" s="147"/>
      <c r="AC250" s="147"/>
      <c r="AD250" s="147"/>
      <c r="AE250" s="147"/>
      <c r="AF250" s="147"/>
      <c r="AG250" s="147" t="s">
        <v>132</v>
      </c>
      <c r="AH250" s="147">
        <v>0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 x14ac:dyDescent="0.2">
      <c r="A251" s="154"/>
      <c r="B251" s="155"/>
      <c r="C251" s="183" t="s">
        <v>338</v>
      </c>
      <c r="D251" s="159"/>
      <c r="E251" s="160"/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7"/>
      <c r="Z251" s="147"/>
      <c r="AA251" s="147"/>
      <c r="AB251" s="147"/>
      <c r="AC251" s="147"/>
      <c r="AD251" s="147"/>
      <c r="AE251" s="147"/>
      <c r="AF251" s="147"/>
      <c r="AG251" s="147" t="s">
        <v>132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 x14ac:dyDescent="0.2">
      <c r="A252" s="154"/>
      <c r="B252" s="155"/>
      <c r="C252" s="183" t="s">
        <v>339</v>
      </c>
      <c r="D252" s="159"/>
      <c r="E252" s="160">
        <v>7.17</v>
      </c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47"/>
      <c r="Z252" s="147"/>
      <c r="AA252" s="147"/>
      <c r="AB252" s="147"/>
      <c r="AC252" s="147"/>
      <c r="AD252" s="147"/>
      <c r="AE252" s="147"/>
      <c r="AF252" s="147"/>
      <c r="AG252" s="147" t="s">
        <v>132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">
      <c r="A253" s="154"/>
      <c r="B253" s="155"/>
      <c r="C253" s="183" t="s">
        <v>340</v>
      </c>
      <c r="D253" s="159"/>
      <c r="E253" s="160">
        <v>18.920000000000002</v>
      </c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47"/>
      <c r="Z253" s="147"/>
      <c r="AA253" s="147"/>
      <c r="AB253" s="147"/>
      <c r="AC253" s="147"/>
      <c r="AD253" s="147"/>
      <c r="AE253" s="147"/>
      <c r="AF253" s="147"/>
      <c r="AG253" s="147" t="s">
        <v>132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 x14ac:dyDescent="0.2">
      <c r="A254" s="154"/>
      <c r="B254" s="155"/>
      <c r="C254" s="183" t="s">
        <v>341</v>
      </c>
      <c r="D254" s="159"/>
      <c r="E254" s="160">
        <v>6.62</v>
      </c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7"/>
      <c r="Z254" s="147"/>
      <c r="AA254" s="147"/>
      <c r="AB254" s="147"/>
      <c r="AC254" s="147"/>
      <c r="AD254" s="147"/>
      <c r="AE254" s="147"/>
      <c r="AF254" s="147"/>
      <c r="AG254" s="147" t="s">
        <v>132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54"/>
      <c r="B255" s="155"/>
      <c r="C255" s="183" t="s">
        <v>342</v>
      </c>
      <c r="D255" s="159"/>
      <c r="E255" s="160">
        <v>2.4300000000000002</v>
      </c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7"/>
      <c r="Z255" s="147"/>
      <c r="AA255" s="147"/>
      <c r="AB255" s="147"/>
      <c r="AC255" s="147"/>
      <c r="AD255" s="147"/>
      <c r="AE255" s="147"/>
      <c r="AF255" s="147"/>
      <c r="AG255" s="147" t="s">
        <v>132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54"/>
      <c r="B256" s="155"/>
      <c r="C256" s="183" t="s">
        <v>430</v>
      </c>
      <c r="D256" s="159"/>
      <c r="E256" s="160">
        <v>95.8</v>
      </c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7"/>
      <c r="Z256" s="147"/>
      <c r="AA256" s="147"/>
      <c r="AB256" s="147"/>
      <c r="AC256" s="147"/>
      <c r="AD256" s="147"/>
      <c r="AE256" s="147"/>
      <c r="AF256" s="147"/>
      <c r="AG256" s="147" t="s">
        <v>132</v>
      </c>
      <c r="AH256" s="147">
        <v>0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54"/>
      <c r="B257" s="155"/>
      <c r="C257" s="183" t="s">
        <v>431</v>
      </c>
      <c r="D257" s="159"/>
      <c r="E257" s="160"/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47"/>
      <c r="Z257" s="147"/>
      <c r="AA257" s="147"/>
      <c r="AB257" s="147"/>
      <c r="AC257" s="147"/>
      <c r="AD257" s="147"/>
      <c r="AE257" s="147"/>
      <c r="AF257" s="147"/>
      <c r="AG257" s="147" t="s">
        <v>132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">
      <c r="A258" s="154"/>
      <c r="B258" s="155"/>
      <c r="C258" s="183" t="s">
        <v>432</v>
      </c>
      <c r="D258" s="159"/>
      <c r="E258" s="160">
        <v>162.25</v>
      </c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7"/>
      <c r="Z258" s="147"/>
      <c r="AA258" s="147"/>
      <c r="AB258" s="147"/>
      <c r="AC258" s="147"/>
      <c r="AD258" s="147"/>
      <c r="AE258" s="147"/>
      <c r="AF258" s="147"/>
      <c r="AG258" s="147" t="s">
        <v>132</v>
      </c>
      <c r="AH258" s="147">
        <v>5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 x14ac:dyDescent="0.2">
      <c r="A259" s="168">
        <v>63</v>
      </c>
      <c r="B259" s="169" t="s">
        <v>433</v>
      </c>
      <c r="C259" s="182" t="s">
        <v>434</v>
      </c>
      <c r="D259" s="170" t="s">
        <v>179</v>
      </c>
      <c r="E259" s="171">
        <v>162.25</v>
      </c>
      <c r="F259" s="172"/>
      <c r="G259" s="173">
        <f>ROUND(E259*F259,2)</f>
        <v>0</v>
      </c>
      <c r="H259" s="158"/>
      <c r="I259" s="157">
        <f>ROUND(E259*H259,2)</f>
        <v>0</v>
      </c>
      <c r="J259" s="158"/>
      <c r="K259" s="157">
        <f>ROUND(E259*J259,2)</f>
        <v>0</v>
      </c>
      <c r="L259" s="157">
        <v>15</v>
      </c>
      <c r="M259" s="157">
        <f>G259*(1+L259/100)</f>
        <v>0</v>
      </c>
      <c r="N259" s="157">
        <v>0</v>
      </c>
      <c r="O259" s="157">
        <f>ROUND(E259*N259,2)</f>
        <v>0</v>
      </c>
      <c r="P259" s="157">
        <v>0</v>
      </c>
      <c r="Q259" s="157">
        <f>ROUND(E259*P259,2)</f>
        <v>0</v>
      </c>
      <c r="R259" s="157"/>
      <c r="S259" s="157" t="s">
        <v>128</v>
      </c>
      <c r="T259" s="157" t="s">
        <v>128</v>
      </c>
      <c r="U259" s="157">
        <v>0.2</v>
      </c>
      <c r="V259" s="157">
        <f>ROUND(E259*U259,2)</f>
        <v>32.450000000000003</v>
      </c>
      <c r="W259" s="157"/>
      <c r="X259" s="157" t="s">
        <v>129</v>
      </c>
      <c r="Y259" s="147"/>
      <c r="Z259" s="147"/>
      <c r="AA259" s="147"/>
      <c r="AB259" s="147"/>
      <c r="AC259" s="147"/>
      <c r="AD259" s="147"/>
      <c r="AE259" s="147"/>
      <c r="AF259" s="147"/>
      <c r="AG259" s="147" t="s">
        <v>198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ht="22.5" outlineLevel="1" x14ac:dyDescent="0.2">
      <c r="A260" s="154"/>
      <c r="B260" s="155"/>
      <c r="C260" s="183" t="s">
        <v>435</v>
      </c>
      <c r="D260" s="159"/>
      <c r="E260" s="160">
        <v>162.25</v>
      </c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7"/>
      <c r="Z260" s="147"/>
      <c r="AA260" s="147"/>
      <c r="AB260" s="147"/>
      <c r="AC260" s="147"/>
      <c r="AD260" s="147"/>
      <c r="AE260" s="147"/>
      <c r="AF260" s="147"/>
      <c r="AG260" s="147" t="s">
        <v>132</v>
      </c>
      <c r="AH260" s="147">
        <v>0</v>
      </c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ht="22.5" outlineLevel="1" x14ac:dyDescent="0.2">
      <c r="A261" s="168">
        <v>64</v>
      </c>
      <c r="B261" s="169" t="s">
        <v>436</v>
      </c>
      <c r="C261" s="182" t="s">
        <v>437</v>
      </c>
      <c r="D261" s="170" t="s">
        <v>179</v>
      </c>
      <c r="E261" s="171">
        <v>324.5</v>
      </c>
      <c r="F261" s="172"/>
      <c r="G261" s="173">
        <f>ROUND(E261*F261,2)</f>
        <v>0</v>
      </c>
      <c r="H261" s="158"/>
      <c r="I261" s="157">
        <f>ROUND(E261*H261,2)</f>
        <v>0</v>
      </c>
      <c r="J261" s="158"/>
      <c r="K261" s="157">
        <f>ROUND(E261*J261,2)</f>
        <v>0</v>
      </c>
      <c r="L261" s="157">
        <v>15</v>
      </c>
      <c r="M261" s="157">
        <f>G261*(1+L261/100)</f>
        <v>0</v>
      </c>
      <c r="N261" s="157">
        <v>0</v>
      </c>
      <c r="O261" s="157">
        <f>ROUND(E261*N261,2)</f>
        <v>0</v>
      </c>
      <c r="P261" s="157">
        <v>0</v>
      </c>
      <c r="Q261" s="157">
        <f>ROUND(E261*P261,2)</f>
        <v>0</v>
      </c>
      <c r="R261" s="157"/>
      <c r="S261" s="157" t="s">
        <v>128</v>
      </c>
      <c r="T261" s="157" t="s">
        <v>128</v>
      </c>
      <c r="U261" s="157">
        <v>1.6E-2</v>
      </c>
      <c r="V261" s="157">
        <f>ROUND(E261*U261,2)</f>
        <v>5.19</v>
      </c>
      <c r="W261" s="157"/>
      <c r="X261" s="157" t="s">
        <v>129</v>
      </c>
      <c r="Y261" s="147"/>
      <c r="Z261" s="147"/>
      <c r="AA261" s="147"/>
      <c r="AB261" s="147"/>
      <c r="AC261" s="147"/>
      <c r="AD261" s="147"/>
      <c r="AE261" s="147"/>
      <c r="AF261" s="147"/>
      <c r="AG261" s="147" t="s">
        <v>198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">
      <c r="A262" s="154"/>
      <c r="B262" s="155"/>
      <c r="C262" s="183" t="s">
        <v>438</v>
      </c>
      <c r="D262" s="159"/>
      <c r="E262" s="160"/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47"/>
      <c r="Z262" s="147"/>
      <c r="AA262" s="147"/>
      <c r="AB262" s="147"/>
      <c r="AC262" s="147"/>
      <c r="AD262" s="147"/>
      <c r="AE262" s="147"/>
      <c r="AF262" s="147"/>
      <c r="AG262" s="147" t="s">
        <v>132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1" x14ac:dyDescent="0.2">
      <c r="A263" s="154"/>
      <c r="B263" s="155"/>
      <c r="C263" s="183" t="s">
        <v>439</v>
      </c>
      <c r="D263" s="159"/>
      <c r="E263" s="160">
        <v>324.5</v>
      </c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7"/>
      <c r="Z263" s="147"/>
      <c r="AA263" s="147"/>
      <c r="AB263" s="147"/>
      <c r="AC263" s="147"/>
      <c r="AD263" s="147"/>
      <c r="AE263" s="147"/>
      <c r="AF263" s="147"/>
      <c r="AG263" s="147" t="s">
        <v>132</v>
      </c>
      <c r="AH263" s="147">
        <v>5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x14ac:dyDescent="0.2">
      <c r="A264" s="162" t="s">
        <v>123</v>
      </c>
      <c r="B264" s="163" t="s">
        <v>75</v>
      </c>
      <c r="C264" s="181" t="s">
        <v>76</v>
      </c>
      <c r="D264" s="164"/>
      <c r="E264" s="165"/>
      <c r="F264" s="166"/>
      <c r="G264" s="167">
        <f>SUMIF(AG265:AG333,"&lt;&gt;NOR",G265:G333)</f>
        <v>0</v>
      </c>
      <c r="H264" s="161"/>
      <c r="I264" s="161">
        <f>SUM(I265:I333)</f>
        <v>0</v>
      </c>
      <c r="J264" s="161"/>
      <c r="K264" s="161">
        <f>SUM(K265:K333)</f>
        <v>0</v>
      </c>
      <c r="L264" s="161"/>
      <c r="M264" s="161">
        <f>SUM(M265:M333)</f>
        <v>0</v>
      </c>
      <c r="N264" s="161"/>
      <c r="O264" s="161">
        <f>SUM(O265:O333)</f>
        <v>0</v>
      </c>
      <c r="P264" s="161"/>
      <c r="Q264" s="161">
        <f>SUM(Q265:Q333)</f>
        <v>38.910000000000004</v>
      </c>
      <c r="R264" s="161"/>
      <c r="S264" s="161"/>
      <c r="T264" s="161"/>
      <c r="U264" s="161"/>
      <c r="V264" s="161">
        <f>SUM(V265:V333)</f>
        <v>213.53</v>
      </c>
      <c r="W264" s="161"/>
      <c r="X264" s="161"/>
      <c r="AG264" t="s">
        <v>124</v>
      </c>
    </row>
    <row r="265" spans="1:60" outlineLevel="1" x14ac:dyDescent="0.2">
      <c r="A265" s="168">
        <v>65</v>
      </c>
      <c r="B265" s="169" t="s">
        <v>440</v>
      </c>
      <c r="C265" s="182" t="s">
        <v>441</v>
      </c>
      <c r="D265" s="170" t="s">
        <v>188</v>
      </c>
      <c r="E265" s="171">
        <v>1.61</v>
      </c>
      <c r="F265" s="172"/>
      <c r="G265" s="173">
        <f>ROUND(E265*F265,2)</f>
        <v>0</v>
      </c>
      <c r="H265" s="158"/>
      <c r="I265" s="157">
        <f>ROUND(E265*H265,2)</f>
        <v>0</v>
      </c>
      <c r="J265" s="158"/>
      <c r="K265" s="157">
        <f>ROUND(E265*J265,2)</f>
        <v>0</v>
      </c>
      <c r="L265" s="157">
        <v>15</v>
      </c>
      <c r="M265" s="157">
        <f>G265*(1+L265/100)</f>
        <v>0</v>
      </c>
      <c r="N265" s="157">
        <v>0</v>
      </c>
      <c r="O265" s="157">
        <f>ROUND(E265*N265,2)</f>
        <v>0</v>
      </c>
      <c r="P265" s="157">
        <v>2.1</v>
      </c>
      <c r="Q265" s="157">
        <f>ROUND(E265*P265,2)</f>
        <v>3.38</v>
      </c>
      <c r="R265" s="157"/>
      <c r="S265" s="157" t="s">
        <v>128</v>
      </c>
      <c r="T265" s="157" t="s">
        <v>128</v>
      </c>
      <c r="U265" s="157">
        <v>3.8580000000000001</v>
      </c>
      <c r="V265" s="157">
        <f>ROUND(E265*U265,2)</f>
        <v>6.21</v>
      </c>
      <c r="W265" s="157"/>
      <c r="X265" s="157" t="s">
        <v>129</v>
      </c>
      <c r="Y265" s="147"/>
      <c r="Z265" s="147"/>
      <c r="AA265" s="147"/>
      <c r="AB265" s="147"/>
      <c r="AC265" s="147"/>
      <c r="AD265" s="147"/>
      <c r="AE265" s="147"/>
      <c r="AF265" s="147"/>
      <c r="AG265" s="147" t="s">
        <v>130</v>
      </c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ht="22.5" outlineLevel="1" x14ac:dyDescent="0.2">
      <c r="A266" s="154"/>
      <c r="B266" s="155"/>
      <c r="C266" s="183" t="s">
        <v>442</v>
      </c>
      <c r="D266" s="159"/>
      <c r="E266" s="160">
        <v>1.61</v>
      </c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7"/>
      <c r="Z266" s="147"/>
      <c r="AA266" s="147"/>
      <c r="AB266" s="147"/>
      <c r="AC266" s="147"/>
      <c r="AD266" s="147"/>
      <c r="AE266" s="147"/>
      <c r="AF266" s="147"/>
      <c r="AG266" s="147" t="s">
        <v>132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68">
        <v>66</v>
      </c>
      <c r="B267" s="169" t="s">
        <v>443</v>
      </c>
      <c r="C267" s="182" t="s">
        <v>444</v>
      </c>
      <c r="D267" s="170" t="s">
        <v>179</v>
      </c>
      <c r="E267" s="171">
        <v>357.51</v>
      </c>
      <c r="F267" s="172"/>
      <c r="G267" s="173">
        <f>ROUND(E267*F267,2)</f>
        <v>0</v>
      </c>
      <c r="H267" s="158"/>
      <c r="I267" s="157">
        <f>ROUND(E267*H267,2)</f>
        <v>0</v>
      </c>
      <c r="J267" s="158"/>
      <c r="K267" s="157">
        <f>ROUND(E267*J267,2)</f>
        <v>0</v>
      </c>
      <c r="L267" s="157">
        <v>15</v>
      </c>
      <c r="M267" s="157">
        <f>G267*(1+L267/100)</f>
        <v>0</v>
      </c>
      <c r="N267" s="157">
        <v>0</v>
      </c>
      <c r="O267" s="157">
        <f>ROUND(E267*N267,2)</f>
        <v>0</v>
      </c>
      <c r="P267" s="157">
        <v>0.02</v>
      </c>
      <c r="Q267" s="157">
        <f>ROUND(E267*P267,2)</f>
        <v>7.15</v>
      </c>
      <c r="R267" s="157"/>
      <c r="S267" s="157" t="s">
        <v>128</v>
      </c>
      <c r="T267" s="157" t="s">
        <v>128</v>
      </c>
      <c r="U267" s="157">
        <v>0.17</v>
      </c>
      <c r="V267" s="157">
        <f>ROUND(E267*U267,2)</f>
        <v>60.78</v>
      </c>
      <c r="W267" s="157"/>
      <c r="X267" s="157" t="s">
        <v>129</v>
      </c>
      <c r="Y267" s="147"/>
      <c r="Z267" s="147"/>
      <c r="AA267" s="147"/>
      <c r="AB267" s="147"/>
      <c r="AC267" s="147"/>
      <c r="AD267" s="147"/>
      <c r="AE267" s="147"/>
      <c r="AF267" s="147"/>
      <c r="AG267" s="147" t="s">
        <v>130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">
      <c r="A268" s="154"/>
      <c r="B268" s="155"/>
      <c r="C268" s="183" t="s">
        <v>316</v>
      </c>
      <c r="D268" s="159"/>
      <c r="E268" s="160"/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7"/>
      <c r="Z268" s="147"/>
      <c r="AA268" s="147"/>
      <c r="AB268" s="147"/>
      <c r="AC268" s="147"/>
      <c r="AD268" s="147"/>
      <c r="AE268" s="147"/>
      <c r="AF268" s="147"/>
      <c r="AG268" s="147" t="s">
        <v>132</v>
      </c>
      <c r="AH268" s="147">
        <v>0</v>
      </c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1" x14ac:dyDescent="0.2">
      <c r="A269" s="154"/>
      <c r="B269" s="155"/>
      <c r="C269" s="183" t="s">
        <v>317</v>
      </c>
      <c r="D269" s="159"/>
      <c r="E269" s="160">
        <v>13.24</v>
      </c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7"/>
      <c r="Z269" s="147"/>
      <c r="AA269" s="147"/>
      <c r="AB269" s="147"/>
      <c r="AC269" s="147"/>
      <c r="AD269" s="147"/>
      <c r="AE269" s="147"/>
      <c r="AF269" s="147"/>
      <c r="AG269" s="147" t="s">
        <v>132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54"/>
      <c r="B270" s="155"/>
      <c r="C270" s="183" t="s">
        <v>318</v>
      </c>
      <c r="D270" s="159"/>
      <c r="E270" s="160">
        <v>38.380000000000003</v>
      </c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7"/>
      <c r="Z270" s="147"/>
      <c r="AA270" s="147"/>
      <c r="AB270" s="147"/>
      <c r="AC270" s="147"/>
      <c r="AD270" s="147"/>
      <c r="AE270" s="147"/>
      <c r="AF270" s="147"/>
      <c r="AG270" s="147" t="s">
        <v>132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54"/>
      <c r="B271" s="155"/>
      <c r="C271" s="183" t="s">
        <v>319</v>
      </c>
      <c r="D271" s="159"/>
      <c r="E271" s="160">
        <v>25.55</v>
      </c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7"/>
      <c r="Z271" s="147"/>
      <c r="AA271" s="147"/>
      <c r="AB271" s="147"/>
      <c r="AC271" s="147"/>
      <c r="AD271" s="147"/>
      <c r="AE271" s="147"/>
      <c r="AF271" s="147"/>
      <c r="AG271" s="147" t="s">
        <v>132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54"/>
      <c r="B272" s="155"/>
      <c r="C272" s="183" t="s">
        <v>320</v>
      </c>
      <c r="D272" s="159"/>
      <c r="E272" s="160">
        <v>20.36</v>
      </c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7"/>
      <c r="Z272" s="147"/>
      <c r="AA272" s="147"/>
      <c r="AB272" s="147"/>
      <c r="AC272" s="147"/>
      <c r="AD272" s="147"/>
      <c r="AE272" s="147"/>
      <c r="AF272" s="147"/>
      <c r="AG272" s="147" t="s">
        <v>132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1" x14ac:dyDescent="0.2">
      <c r="A273" s="154"/>
      <c r="B273" s="155"/>
      <c r="C273" s="183" t="s">
        <v>321</v>
      </c>
      <c r="D273" s="159"/>
      <c r="E273" s="160">
        <v>4.8</v>
      </c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7"/>
      <c r="Z273" s="147"/>
      <c r="AA273" s="147"/>
      <c r="AB273" s="147"/>
      <c r="AC273" s="147"/>
      <c r="AD273" s="147"/>
      <c r="AE273" s="147"/>
      <c r="AF273" s="147"/>
      <c r="AG273" s="147" t="s">
        <v>132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1" x14ac:dyDescent="0.2">
      <c r="A274" s="154"/>
      <c r="B274" s="155"/>
      <c r="C274" s="183" t="s">
        <v>322</v>
      </c>
      <c r="D274" s="159"/>
      <c r="E274" s="160">
        <v>5.0999999999999996</v>
      </c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7"/>
      <c r="Z274" s="147"/>
      <c r="AA274" s="147"/>
      <c r="AB274" s="147"/>
      <c r="AC274" s="147"/>
      <c r="AD274" s="147"/>
      <c r="AE274" s="147"/>
      <c r="AF274" s="147"/>
      <c r="AG274" s="147" t="s">
        <v>132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1" x14ac:dyDescent="0.2">
      <c r="A275" s="154"/>
      <c r="B275" s="155"/>
      <c r="C275" s="183" t="s">
        <v>323</v>
      </c>
      <c r="D275" s="159"/>
      <c r="E275" s="160">
        <v>1.45</v>
      </c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7"/>
      <c r="Z275" s="147"/>
      <c r="AA275" s="147"/>
      <c r="AB275" s="147"/>
      <c r="AC275" s="147"/>
      <c r="AD275" s="147"/>
      <c r="AE275" s="147"/>
      <c r="AF275" s="147"/>
      <c r="AG275" s="147" t="s">
        <v>132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54"/>
      <c r="B276" s="155"/>
      <c r="C276" s="183" t="s">
        <v>324</v>
      </c>
      <c r="D276" s="159"/>
      <c r="E276" s="160">
        <v>9.4</v>
      </c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7"/>
      <c r="Z276" s="147"/>
      <c r="AA276" s="147"/>
      <c r="AB276" s="147"/>
      <c r="AC276" s="147"/>
      <c r="AD276" s="147"/>
      <c r="AE276" s="147"/>
      <c r="AF276" s="147"/>
      <c r="AG276" s="147" t="s">
        <v>132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1" x14ac:dyDescent="0.2">
      <c r="A277" s="154"/>
      <c r="B277" s="155"/>
      <c r="C277" s="183" t="s">
        <v>325</v>
      </c>
      <c r="D277" s="159"/>
      <c r="E277" s="160">
        <v>75.16</v>
      </c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7"/>
      <c r="Z277" s="147"/>
      <c r="AA277" s="147"/>
      <c r="AB277" s="147"/>
      <c r="AC277" s="147"/>
      <c r="AD277" s="147"/>
      <c r="AE277" s="147"/>
      <c r="AF277" s="147"/>
      <c r="AG277" s="147" t="s">
        <v>132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">
      <c r="A278" s="154"/>
      <c r="B278" s="155"/>
      <c r="C278" s="183" t="s">
        <v>326</v>
      </c>
      <c r="D278" s="159"/>
      <c r="E278" s="160"/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47"/>
      <c r="Z278" s="147"/>
      <c r="AA278" s="147"/>
      <c r="AB278" s="147"/>
      <c r="AC278" s="147"/>
      <c r="AD278" s="147"/>
      <c r="AE278" s="147"/>
      <c r="AF278" s="147"/>
      <c r="AG278" s="147" t="s">
        <v>132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54"/>
      <c r="B279" s="155"/>
      <c r="C279" s="183" t="s">
        <v>327</v>
      </c>
      <c r="D279" s="159"/>
      <c r="E279" s="160">
        <v>5.2</v>
      </c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7"/>
      <c r="Z279" s="147"/>
      <c r="AA279" s="147"/>
      <c r="AB279" s="147"/>
      <c r="AC279" s="147"/>
      <c r="AD279" s="147"/>
      <c r="AE279" s="147"/>
      <c r="AF279" s="147"/>
      <c r="AG279" s="147" t="s">
        <v>132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">
      <c r="A280" s="154"/>
      <c r="B280" s="155"/>
      <c r="C280" s="183" t="s">
        <v>328</v>
      </c>
      <c r="D280" s="159"/>
      <c r="E280" s="160">
        <v>25.15</v>
      </c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7"/>
      <c r="Z280" s="147"/>
      <c r="AA280" s="147"/>
      <c r="AB280" s="147"/>
      <c r="AC280" s="147"/>
      <c r="AD280" s="147"/>
      <c r="AE280" s="147"/>
      <c r="AF280" s="147"/>
      <c r="AG280" s="147" t="s">
        <v>132</v>
      </c>
      <c r="AH280" s="147">
        <v>0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54"/>
      <c r="B281" s="155"/>
      <c r="C281" s="183" t="s">
        <v>329</v>
      </c>
      <c r="D281" s="159"/>
      <c r="E281" s="160">
        <v>16.52</v>
      </c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7"/>
      <c r="Z281" s="147"/>
      <c r="AA281" s="147"/>
      <c r="AB281" s="147"/>
      <c r="AC281" s="147"/>
      <c r="AD281" s="147"/>
      <c r="AE281" s="147"/>
      <c r="AF281" s="147"/>
      <c r="AG281" s="147" t="s">
        <v>132</v>
      </c>
      <c r="AH281" s="147">
        <v>0</v>
      </c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 x14ac:dyDescent="0.2">
      <c r="A282" s="154"/>
      <c r="B282" s="155"/>
      <c r="C282" s="183" t="s">
        <v>330</v>
      </c>
      <c r="D282" s="159"/>
      <c r="E282" s="160">
        <v>24.24</v>
      </c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7"/>
      <c r="Z282" s="147"/>
      <c r="AA282" s="147"/>
      <c r="AB282" s="147"/>
      <c r="AC282" s="147"/>
      <c r="AD282" s="147"/>
      <c r="AE282" s="147"/>
      <c r="AF282" s="147"/>
      <c r="AG282" s="147" t="s">
        <v>132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54"/>
      <c r="B283" s="155"/>
      <c r="C283" s="183" t="s">
        <v>331</v>
      </c>
      <c r="D283" s="159"/>
      <c r="E283" s="160">
        <v>10.6</v>
      </c>
      <c r="F283" s="157"/>
      <c r="G283" s="157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47"/>
      <c r="Z283" s="147"/>
      <c r="AA283" s="147"/>
      <c r="AB283" s="147"/>
      <c r="AC283" s="147"/>
      <c r="AD283" s="147"/>
      <c r="AE283" s="147"/>
      <c r="AF283" s="147"/>
      <c r="AG283" s="147" t="s">
        <v>132</v>
      </c>
      <c r="AH283" s="147">
        <v>0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54"/>
      <c r="B284" s="155"/>
      <c r="C284" s="183" t="s">
        <v>332</v>
      </c>
      <c r="D284" s="159"/>
      <c r="E284" s="160">
        <v>17.32</v>
      </c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7"/>
      <c r="Z284" s="147"/>
      <c r="AA284" s="147"/>
      <c r="AB284" s="147"/>
      <c r="AC284" s="147"/>
      <c r="AD284" s="147"/>
      <c r="AE284" s="147"/>
      <c r="AF284" s="147"/>
      <c r="AG284" s="147" t="s">
        <v>132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1" x14ac:dyDescent="0.2">
      <c r="A285" s="154"/>
      <c r="B285" s="155"/>
      <c r="C285" s="183" t="s">
        <v>333</v>
      </c>
      <c r="D285" s="159"/>
      <c r="E285" s="160">
        <v>5.46</v>
      </c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7"/>
      <c r="Z285" s="147"/>
      <c r="AA285" s="147"/>
      <c r="AB285" s="147"/>
      <c r="AC285" s="147"/>
      <c r="AD285" s="147"/>
      <c r="AE285" s="147"/>
      <c r="AF285" s="147"/>
      <c r="AG285" s="147" t="s">
        <v>132</v>
      </c>
      <c r="AH285" s="147">
        <v>0</v>
      </c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1" x14ac:dyDescent="0.2">
      <c r="A286" s="154"/>
      <c r="B286" s="155"/>
      <c r="C286" s="183" t="s">
        <v>334</v>
      </c>
      <c r="D286" s="159"/>
      <c r="E286" s="160">
        <v>5.64</v>
      </c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47"/>
      <c r="Z286" s="147"/>
      <c r="AA286" s="147"/>
      <c r="AB286" s="147"/>
      <c r="AC286" s="147"/>
      <c r="AD286" s="147"/>
      <c r="AE286" s="147"/>
      <c r="AF286" s="147"/>
      <c r="AG286" s="147" t="s">
        <v>132</v>
      </c>
      <c r="AH286" s="147">
        <v>0</v>
      </c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54"/>
      <c r="B287" s="155"/>
      <c r="C287" s="183" t="s">
        <v>335</v>
      </c>
      <c r="D287" s="159"/>
      <c r="E287" s="160">
        <v>6.93</v>
      </c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7"/>
      <c r="Z287" s="147"/>
      <c r="AA287" s="147"/>
      <c r="AB287" s="147"/>
      <c r="AC287" s="147"/>
      <c r="AD287" s="147"/>
      <c r="AE287" s="147"/>
      <c r="AF287" s="147"/>
      <c r="AG287" s="147" t="s">
        <v>132</v>
      </c>
      <c r="AH287" s="147">
        <v>0</v>
      </c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1" x14ac:dyDescent="0.2">
      <c r="A288" s="154"/>
      <c r="B288" s="155"/>
      <c r="C288" s="183" t="s">
        <v>336</v>
      </c>
      <c r="D288" s="159"/>
      <c r="E288" s="160">
        <v>9.57</v>
      </c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7"/>
      <c r="Z288" s="147"/>
      <c r="AA288" s="147"/>
      <c r="AB288" s="147"/>
      <c r="AC288" s="147"/>
      <c r="AD288" s="147"/>
      <c r="AE288" s="147"/>
      <c r="AF288" s="147"/>
      <c r="AG288" s="147" t="s">
        <v>132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1" x14ac:dyDescent="0.2">
      <c r="A289" s="154"/>
      <c r="B289" s="155"/>
      <c r="C289" s="183" t="s">
        <v>337</v>
      </c>
      <c r="D289" s="159"/>
      <c r="E289" s="160">
        <v>2.2999999999999998</v>
      </c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7"/>
      <c r="Z289" s="147"/>
      <c r="AA289" s="147"/>
      <c r="AB289" s="147"/>
      <c r="AC289" s="147"/>
      <c r="AD289" s="147"/>
      <c r="AE289" s="147"/>
      <c r="AF289" s="147"/>
      <c r="AG289" s="147" t="s">
        <v>132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54"/>
      <c r="B290" s="155"/>
      <c r="C290" s="183" t="s">
        <v>338</v>
      </c>
      <c r="D290" s="159"/>
      <c r="E290" s="160"/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7"/>
      <c r="Z290" s="147"/>
      <c r="AA290" s="147"/>
      <c r="AB290" s="147"/>
      <c r="AC290" s="147"/>
      <c r="AD290" s="147"/>
      <c r="AE290" s="147"/>
      <c r="AF290" s="147"/>
      <c r="AG290" s="147" t="s">
        <v>132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1" x14ac:dyDescent="0.2">
      <c r="A291" s="154"/>
      <c r="B291" s="155"/>
      <c r="C291" s="183" t="s">
        <v>339</v>
      </c>
      <c r="D291" s="159"/>
      <c r="E291" s="160">
        <v>7.17</v>
      </c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7"/>
      <c r="Z291" s="147"/>
      <c r="AA291" s="147"/>
      <c r="AB291" s="147"/>
      <c r="AC291" s="147"/>
      <c r="AD291" s="147"/>
      <c r="AE291" s="147"/>
      <c r="AF291" s="147"/>
      <c r="AG291" s="147" t="s">
        <v>132</v>
      </c>
      <c r="AH291" s="147">
        <v>0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1" x14ac:dyDescent="0.2">
      <c r="A292" s="154"/>
      <c r="B292" s="155"/>
      <c r="C292" s="183" t="s">
        <v>340</v>
      </c>
      <c r="D292" s="159"/>
      <c r="E292" s="160">
        <v>18.920000000000002</v>
      </c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47"/>
      <c r="Z292" s="147"/>
      <c r="AA292" s="147"/>
      <c r="AB292" s="147"/>
      <c r="AC292" s="147"/>
      <c r="AD292" s="147"/>
      <c r="AE292" s="147"/>
      <c r="AF292" s="147"/>
      <c r="AG292" s="147" t="s">
        <v>132</v>
      </c>
      <c r="AH292" s="147">
        <v>0</v>
      </c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1" x14ac:dyDescent="0.2">
      <c r="A293" s="154"/>
      <c r="B293" s="155"/>
      <c r="C293" s="183" t="s">
        <v>341</v>
      </c>
      <c r="D293" s="159"/>
      <c r="E293" s="160">
        <v>6.62</v>
      </c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47"/>
      <c r="Z293" s="147"/>
      <c r="AA293" s="147"/>
      <c r="AB293" s="147"/>
      <c r="AC293" s="147"/>
      <c r="AD293" s="147"/>
      <c r="AE293" s="147"/>
      <c r="AF293" s="147"/>
      <c r="AG293" s="147" t="s">
        <v>132</v>
      </c>
      <c r="AH293" s="147">
        <v>0</v>
      </c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1" x14ac:dyDescent="0.2">
      <c r="A294" s="154"/>
      <c r="B294" s="155"/>
      <c r="C294" s="183" t="s">
        <v>342</v>
      </c>
      <c r="D294" s="159"/>
      <c r="E294" s="160">
        <v>2.4300000000000002</v>
      </c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7"/>
      <c r="Z294" s="147"/>
      <c r="AA294" s="147"/>
      <c r="AB294" s="147"/>
      <c r="AC294" s="147"/>
      <c r="AD294" s="147"/>
      <c r="AE294" s="147"/>
      <c r="AF294" s="147"/>
      <c r="AG294" s="147" t="s">
        <v>132</v>
      </c>
      <c r="AH294" s="147">
        <v>0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1" x14ac:dyDescent="0.2">
      <c r="A295" s="168">
        <v>67</v>
      </c>
      <c r="B295" s="169" t="s">
        <v>445</v>
      </c>
      <c r="C295" s="182" t="s">
        <v>446</v>
      </c>
      <c r="D295" s="170" t="s">
        <v>179</v>
      </c>
      <c r="E295" s="171">
        <v>610.90124000000003</v>
      </c>
      <c r="F295" s="172"/>
      <c r="G295" s="173">
        <f>ROUND(E295*F295,2)</f>
        <v>0</v>
      </c>
      <c r="H295" s="158"/>
      <c r="I295" s="157">
        <f>ROUND(E295*H295,2)</f>
        <v>0</v>
      </c>
      <c r="J295" s="158"/>
      <c r="K295" s="157">
        <f>ROUND(E295*J295,2)</f>
        <v>0</v>
      </c>
      <c r="L295" s="157">
        <v>15</v>
      </c>
      <c r="M295" s="157">
        <f>G295*(1+L295/100)</f>
        <v>0</v>
      </c>
      <c r="N295" s="157">
        <v>0</v>
      </c>
      <c r="O295" s="157">
        <f>ROUND(E295*N295,2)</f>
        <v>0</v>
      </c>
      <c r="P295" s="157">
        <v>0.02</v>
      </c>
      <c r="Q295" s="157">
        <f>ROUND(E295*P295,2)</f>
        <v>12.22</v>
      </c>
      <c r="R295" s="157"/>
      <c r="S295" s="157" t="s">
        <v>128</v>
      </c>
      <c r="T295" s="157" t="s">
        <v>128</v>
      </c>
      <c r="U295" s="157">
        <v>0.13</v>
      </c>
      <c r="V295" s="157">
        <f>ROUND(E295*U295,2)</f>
        <v>79.42</v>
      </c>
      <c r="W295" s="157"/>
      <c r="X295" s="157" t="s">
        <v>129</v>
      </c>
      <c r="Y295" s="147"/>
      <c r="Z295" s="147"/>
      <c r="AA295" s="147"/>
      <c r="AB295" s="147"/>
      <c r="AC295" s="147"/>
      <c r="AD295" s="147"/>
      <c r="AE295" s="147"/>
      <c r="AF295" s="147"/>
      <c r="AG295" s="147" t="s">
        <v>130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">
      <c r="A296" s="154"/>
      <c r="B296" s="155"/>
      <c r="C296" s="183" t="s">
        <v>316</v>
      </c>
      <c r="D296" s="159"/>
      <c r="E296" s="160"/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7"/>
      <c r="Z296" s="147"/>
      <c r="AA296" s="147"/>
      <c r="AB296" s="147"/>
      <c r="AC296" s="147"/>
      <c r="AD296" s="147"/>
      <c r="AE296" s="147"/>
      <c r="AF296" s="147"/>
      <c r="AG296" s="147" t="s">
        <v>132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ht="33.75" outlineLevel="1" x14ac:dyDescent="0.2">
      <c r="A297" s="154"/>
      <c r="B297" s="155"/>
      <c r="C297" s="183" t="s">
        <v>358</v>
      </c>
      <c r="D297" s="159"/>
      <c r="E297" s="160">
        <v>59.438000000000002</v>
      </c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7"/>
      <c r="Z297" s="147"/>
      <c r="AA297" s="147"/>
      <c r="AB297" s="147"/>
      <c r="AC297" s="147"/>
      <c r="AD297" s="147"/>
      <c r="AE297" s="147"/>
      <c r="AF297" s="147"/>
      <c r="AG297" s="147" t="s">
        <v>132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1" x14ac:dyDescent="0.2">
      <c r="A298" s="154"/>
      <c r="B298" s="155"/>
      <c r="C298" s="183" t="s">
        <v>359</v>
      </c>
      <c r="D298" s="159"/>
      <c r="E298" s="160">
        <v>55.2</v>
      </c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7"/>
      <c r="Z298" s="147"/>
      <c r="AA298" s="147"/>
      <c r="AB298" s="147"/>
      <c r="AC298" s="147"/>
      <c r="AD298" s="147"/>
      <c r="AE298" s="147"/>
      <c r="AF298" s="147"/>
      <c r="AG298" s="147" t="s">
        <v>132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54"/>
      <c r="B299" s="155"/>
      <c r="C299" s="183" t="s">
        <v>360</v>
      </c>
      <c r="D299" s="159"/>
      <c r="E299" s="160">
        <v>49</v>
      </c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7"/>
      <c r="Z299" s="147"/>
      <c r="AA299" s="147"/>
      <c r="AB299" s="147"/>
      <c r="AC299" s="147"/>
      <c r="AD299" s="147"/>
      <c r="AE299" s="147"/>
      <c r="AF299" s="147"/>
      <c r="AG299" s="147" t="s">
        <v>132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ht="33.75" outlineLevel="1" x14ac:dyDescent="0.2">
      <c r="A300" s="154"/>
      <c r="B300" s="155"/>
      <c r="C300" s="183" t="s">
        <v>361</v>
      </c>
      <c r="D300" s="159"/>
      <c r="E300" s="160">
        <v>47.02</v>
      </c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7"/>
      <c r="Z300" s="147"/>
      <c r="AA300" s="147"/>
      <c r="AB300" s="147"/>
      <c r="AC300" s="147"/>
      <c r="AD300" s="147"/>
      <c r="AE300" s="147"/>
      <c r="AF300" s="147"/>
      <c r="AG300" s="147" t="s">
        <v>132</v>
      </c>
      <c r="AH300" s="147">
        <v>0</v>
      </c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1" x14ac:dyDescent="0.2">
      <c r="A301" s="154"/>
      <c r="B301" s="155"/>
      <c r="C301" s="183" t="s">
        <v>362</v>
      </c>
      <c r="D301" s="159"/>
      <c r="E301" s="160">
        <v>33</v>
      </c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7"/>
      <c r="Z301" s="147"/>
      <c r="AA301" s="147"/>
      <c r="AB301" s="147"/>
      <c r="AC301" s="147"/>
      <c r="AD301" s="147"/>
      <c r="AE301" s="147"/>
      <c r="AF301" s="147"/>
      <c r="AG301" s="147" t="s">
        <v>132</v>
      </c>
      <c r="AH301" s="147">
        <v>0</v>
      </c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54"/>
      <c r="B302" s="155"/>
      <c r="C302" s="183" t="s">
        <v>363</v>
      </c>
      <c r="D302" s="159"/>
      <c r="E302" s="160">
        <v>10</v>
      </c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7"/>
      <c r="Z302" s="147"/>
      <c r="AA302" s="147"/>
      <c r="AB302" s="147"/>
      <c r="AC302" s="147"/>
      <c r="AD302" s="147"/>
      <c r="AE302" s="147"/>
      <c r="AF302" s="147"/>
      <c r="AG302" s="147" t="s">
        <v>132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 x14ac:dyDescent="0.2">
      <c r="A303" s="154"/>
      <c r="B303" s="155"/>
      <c r="C303" s="183" t="s">
        <v>364</v>
      </c>
      <c r="D303" s="159"/>
      <c r="E303" s="160"/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47"/>
      <c r="Z303" s="147"/>
      <c r="AA303" s="147"/>
      <c r="AB303" s="147"/>
      <c r="AC303" s="147"/>
      <c r="AD303" s="147"/>
      <c r="AE303" s="147"/>
      <c r="AF303" s="147"/>
      <c r="AG303" s="147" t="s">
        <v>132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54"/>
      <c r="B304" s="155"/>
      <c r="C304" s="195" t="s">
        <v>365</v>
      </c>
      <c r="D304" s="190"/>
      <c r="E304" s="191">
        <v>253.65799999999999</v>
      </c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7"/>
      <c r="Z304" s="147"/>
      <c r="AA304" s="147"/>
      <c r="AB304" s="147"/>
      <c r="AC304" s="147"/>
      <c r="AD304" s="147"/>
      <c r="AE304" s="147"/>
      <c r="AF304" s="147"/>
      <c r="AG304" s="147" t="s">
        <v>132</v>
      </c>
      <c r="AH304" s="147">
        <v>1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54"/>
      <c r="B305" s="155"/>
      <c r="C305" s="183" t="s">
        <v>326</v>
      </c>
      <c r="D305" s="159"/>
      <c r="E305" s="160"/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7"/>
      <c r="Z305" s="147"/>
      <c r="AA305" s="147"/>
      <c r="AB305" s="147"/>
      <c r="AC305" s="147"/>
      <c r="AD305" s="147"/>
      <c r="AE305" s="147"/>
      <c r="AF305" s="147"/>
      <c r="AG305" s="147" t="s">
        <v>132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54"/>
      <c r="B306" s="155"/>
      <c r="C306" s="183" t="s">
        <v>366</v>
      </c>
      <c r="D306" s="159"/>
      <c r="E306" s="160">
        <v>25.84</v>
      </c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7"/>
      <c r="Z306" s="147"/>
      <c r="AA306" s="147"/>
      <c r="AB306" s="147"/>
      <c r="AC306" s="147"/>
      <c r="AD306" s="147"/>
      <c r="AE306" s="147"/>
      <c r="AF306" s="147"/>
      <c r="AG306" s="147" t="s">
        <v>132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">
      <c r="A307" s="154"/>
      <c r="B307" s="155"/>
      <c r="C307" s="183" t="s">
        <v>367</v>
      </c>
      <c r="D307" s="159"/>
      <c r="E307" s="160">
        <v>46.104999999999997</v>
      </c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47"/>
      <c r="Z307" s="147"/>
      <c r="AA307" s="147"/>
      <c r="AB307" s="147"/>
      <c r="AC307" s="147"/>
      <c r="AD307" s="147"/>
      <c r="AE307" s="147"/>
      <c r="AF307" s="147"/>
      <c r="AG307" s="147" t="s">
        <v>132</v>
      </c>
      <c r="AH307" s="147">
        <v>0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 x14ac:dyDescent="0.2">
      <c r="A308" s="154"/>
      <c r="B308" s="155"/>
      <c r="C308" s="183" t="s">
        <v>368</v>
      </c>
      <c r="D308" s="159"/>
      <c r="E308" s="160">
        <v>28.46</v>
      </c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7"/>
      <c r="Z308" s="147"/>
      <c r="AA308" s="147"/>
      <c r="AB308" s="147"/>
      <c r="AC308" s="147"/>
      <c r="AD308" s="147"/>
      <c r="AE308" s="147"/>
      <c r="AF308" s="147"/>
      <c r="AG308" s="147" t="s">
        <v>132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 x14ac:dyDescent="0.2">
      <c r="A309" s="154"/>
      <c r="B309" s="155"/>
      <c r="C309" s="183" t="s">
        <v>369</v>
      </c>
      <c r="D309" s="159"/>
      <c r="E309" s="160">
        <v>49.04</v>
      </c>
      <c r="F309" s="157"/>
      <c r="G309" s="157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47"/>
      <c r="Z309" s="147"/>
      <c r="AA309" s="147"/>
      <c r="AB309" s="147"/>
      <c r="AC309" s="147"/>
      <c r="AD309" s="147"/>
      <c r="AE309" s="147"/>
      <c r="AF309" s="147"/>
      <c r="AG309" s="147" t="s">
        <v>132</v>
      </c>
      <c r="AH309" s="147">
        <v>0</v>
      </c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1" x14ac:dyDescent="0.2">
      <c r="A310" s="154"/>
      <c r="B310" s="155"/>
      <c r="C310" s="183" t="s">
        <v>370</v>
      </c>
      <c r="D310" s="159"/>
      <c r="E310" s="160">
        <v>23.12</v>
      </c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7"/>
      <c r="Z310" s="147"/>
      <c r="AA310" s="147"/>
      <c r="AB310" s="147"/>
      <c r="AC310" s="147"/>
      <c r="AD310" s="147"/>
      <c r="AE310" s="147"/>
      <c r="AF310" s="147"/>
      <c r="AG310" s="147" t="s">
        <v>132</v>
      </c>
      <c r="AH310" s="147">
        <v>0</v>
      </c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54"/>
      <c r="B311" s="155"/>
      <c r="C311" s="183" t="s">
        <v>371</v>
      </c>
      <c r="D311" s="159"/>
      <c r="E311" s="160">
        <v>40.335000000000001</v>
      </c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7"/>
      <c r="Z311" s="147"/>
      <c r="AA311" s="147"/>
      <c r="AB311" s="147"/>
      <c r="AC311" s="147"/>
      <c r="AD311" s="147"/>
      <c r="AE311" s="147"/>
      <c r="AF311" s="147"/>
      <c r="AG311" s="147" t="s">
        <v>132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54"/>
      <c r="B312" s="155"/>
      <c r="C312" s="183" t="s">
        <v>372</v>
      </c>
      <c r="D312" s="159"/>
      <c r="E312" s="160">
        <v>23.55</v>
      </c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7"/>
      <c r="Z312" s="147"/>
      <c r="AA312" s="147"/>
      <c r="AB312" s="147"/>
      <c r="AC312" s="147"/>
      <c r="AD312" s="147"/>
      <c r="AE312" s="147"/>
      <c r="AF312" s="147"/>
      <c r="AG312" s="147" t="s">
        <v>132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54"/>
      <c r="B313" s="155"/>
      <c r="C313" s="183" t="s">
        <v>373</v>
      </c>
      <c r="D313" s="159"/>
      <c r="E313" s="160">
        <v>33</v>
      </c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47"/>
      <c r="Z313" s="147"/>
      <c r="AA313" s="147"/>
      <c r="AB313" s="147"/>
      <c r="AC313" s="147"/>
      <c r="AD313" s="147"/>
      <c r="AE313" s="147"/>
      <c r="AF313" s="147"/>
      <c r="AG313" s="147" t="s">
        <v>132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1" x14ac:dyDescent="0.2">
      <c r="A314" s="154"/>
      <c r="B314" s="155"/>
      <c r="C314" s="183" t="s">
        <v>374</v>
      </c>
      <c r="D314" s="159"/>
      <c r="E314" s="160">
        <v>5</v>
      </c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47"/>
      <c r="Z314" s="147"/>
      <c r="AA314" s="147"/>
      <c r="AB314" s="147"/>
      <c r="AC314" s="147"/>
      <c r="AD314" s="147"/>
      <c r="AE314" s="147"/>
      <c r="AF314" s="147"/>
      <c r="AG314" s="147" t="s">
        <v>132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54"/>
      <c r="B315" s="155"/>
      <c r="C315" s="183" t="s">
        <v>375</v>
      </c>
      <c r="D315" s="159"/>
      <c r="E315" s="160">
        <v>5</v>
      </c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7"/>
      <c r="Z315" s="147"/>
      <c r="AA315" s="147"/>
      <c r="AB315" s="147"/>
      <c r="AC315" s="147"/>
      <c r="AD315" s="147"/>
      <c r="AE315" s="147"/>
      <c r="AF315" s="147"/>
      <c r="AG315" s="147" t="s">
        <v>132</v>
      </c>
      <c r="AH315" s="147">
        <v>0</v>
      </c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ht="22.5" outlineLevel="1" x14ac:dyDescent="0.2">
      <c r="A316" s="154"/>
      <c r="B316" s="155"/>
      <c r="C316" s="183" t="s">
        <v>376</v>
      </c>
      <c r="D316" s="159"/>
      <c r="E316" s="160">
        <v>40</v>
      </c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7"/>
      <c r="Z316" s="147"/>
      <c r="AA316" s="147"/>
      <c r="AB316" s="147"/>
      <c r="AC316" s="147"/>
      <c r="AD316" s="147"/>
      <c r="AE316" s="147"/>
      <c r="AF316" s="147"/>
      <c r="AG316" s="147" t="s">
        <v>132</v>
      </c>
      <c r="AH316" s="147">
        <v>0</v>
      </c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54"/>
      <c r="B317" s="155"/>
      <c r="C317" s="183" t="s">
        <v>377</v>
      </c>
      <c r="D317" s="159"/>
      <c r="E317" s="160">
        <v>20</v>
      </c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7"/>
      <c r="Z317" s="147"/>
      <c r="AA317" s="147"/>
      <c r="AB317" s="147"/>
      <c r="AC317" s="147"/>
      <c r="AD317" s="147"/>
      <c r="AE317" s="147"/>
      <c r="AF317" s="147"/>
      <c r="AG317" s="147" t="s">
        <v>132</v>
      </c>
      <c r="AH317" s="147">
        <v>0</v>
      </c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1" x14ac:dyDescent="0.2">
      <c r="A318" s="154"/>
      <c r="B318" s="155"/>
      <c r="C318" s="194" t="s">
        <v>378</v>
      </c>
      <c r="D318" s="188"/>
      <c r="E318" s="189">
        <v>17.793240000000001</v>
      </c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7"/>
      <c r="Z318" s="147"/>
      <c r="AA318" s="147"/>
      <c r="AB318" s="147"/>
      <c r="AC318" s="147"/>
      <c r="AD318" s="147"/>
      <c r="AE318" s="147"/>
      <c r="AF318" s="147"/>
      <c r="AG318" s="147" t="s">
        <v>132</v>
      </c>
      <c r="AH318" s="147">
        <v>4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68">
        <v>68</v>
      </c>
      <c r="B319" s="169" t="s">
        <v>447</v>
      </c>
      <c r="C319" s="182" t="s">
        <v>448</v>
      </c>
      <c r="D319" s="170" t="s">
        <v>179</v>
      </c>
      <c r="E319" s="171">
        <v>20.416</v>
      </c>
      <c r="F319" s="172"/>
      <c r="G319" s="173">
        <f>ROUND(E319*F319,2)</f>
        <v>0</v>
      </c>
      <c r="H319" s="158"/>
      <c r="I319" s="157">
        <f>ROUND(E319*H319,2)</f>
        <v>0</v>
      </c>
      <c r="J319" s="158"/>
      <c r="K319" s="157">
        <f>ROUND(E319*J319,2)</f>
        <v>0</v>
      </c>
      <c r="L319" s="157">
        <v>15</v>
      </c>
      <c r="M319" s="157">
        <f>G319*(1+L319/100)</f>
        <v>0</v>
      </c>
      <c r="N319" s="157">
        <v>0</v>
      </c>
      <c r="O319" s="157">
        <f>ROUND(E319*N319,2)</f>
        <v>0</v>
      </c>
      <c r="P319" s="157">
        <v>4.5999999999999999E-2</v>
      </c>
      <c r="Q319" s="157">
        <f>ROUND(E319*P319,2)</f>
        <v>0.94</v>
      </c>
      <c r="R319" s="157"/>
      <c r="S319" s="157" t="s">
        <v>128</v>
      </c>
      <c r="T319" s="157" t="s">
        <v>128</v>
      </c>
      <c r="U319" s="157">
        <v>0.26</v>
      </c>
      <c r="V319" s="157">
        <f>ROUND(E319*U319,2)</f>
        <v>5.31</v>
      </c>
      <c r="W319" s="157"/>
      <c r="X319" s="157" t="s">
        <v>129</v>
      </c>
      <c r="Y319" s="147"/>
      <c r="Z319" s="147"/>
      <c r="AA319" s="147"/>
      <c r="AB319" s="147"/>
      <c r="AC319" s="147"/>
      <c r="AD319" s="147"/>
      <c r="AE319" s="147"/>
      <c r="AF319" s="147"/>
      <c r="AG319" s="147" t="s">
        <v>198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">
      <c r="A320" s="154"/>
      <c r="B320" s="155"/>
      <c r="C320" s="183" t="s">
        <v>316</v>
      </c>
      <c r="D320" s="159"/>
      <c r="E320" s="160"/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7"/>
      <c r="Z320" s="147"/>
      <c r="AA320" s="147"/>
      <c r="AB320" s="147"/>
      <c r="AC320" s="147"/>
      <c r="AD320" s="147"/>
      <c r="AE320" s="147"/>
      <c r="AF320" s="147"/>
      <c r="AG320" s="147" t="s">
        <v>132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54"/>
      <c r="B321" s="155"/>
      <c r="C321" s="183" t="s">
        <v>355</v>
      </c>
      <c r="D321" s="159"/>
      <c r="E321" s="160">
        <v>18.559999999999999</v>
      </c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47"/>
      <c r="Z321" s="147"/>
      <c r="AA321" s="147"/>
      <c r="AB321" s="147"/>
      <c r="AC321" s="147"/>
      <c r="AD321" s="147"/>
      <c r="AE321" s="147"/>
      <c r="AF321" s="147"/>
      <c r="AG321" s="147" t="s">
        <v>132</v>
      </c>
      <c r="AH321" s="147">
        <v>0</v>
      </c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54"/>
      <c r="B322" s="155"/>
      <c r="C322" s="194" t="s">
        <v>345</v>
      </c>
      <c r="D322" s="188"/>
      <c r="E322" s="189">
        <v>1.8560000000000001</v>
      </c>
      <c r="F322" s="157"/>
      <c r="G322" s="157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7"/>
      <c r="Z322" s="147"/>
      <c r="AA322" s="147"/>
      <c r="AB322" s="147"/>
      <c r="AC322" s="147"/>
      <c r="AD322" s="147"/>
      <c r="AE322" s="147"/>
      <c r="AF322" s="147"/>
      <c r="AG322" s="147" t="s">
        <v>132</v>
      </c>
      <c r="AH322" s="147">
        <v>4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68">
        <v>69</v>
      </c>
      <c r="B323" s="169" t="s">
        <v>449</v>
      </c>
      <c r="C323" s="182" t="s">
        <v>450</v>
      </c>
      <c r="D323" s="170" t="s">
        <v>179</v>
      </c>
      <c r="E323" s="171">
        <v>257.97300000000001</v>
      </c>
      <c r="F323" s="172"/>
      <c r="G323" s="173">
        <f>ROUND(E323*F323,2)</f>
        <v>0</v>
      </c>
      <c r="H323" s="158"/>
      <c r="I323" s="157">
        <f>ROUND(E323*H323,2)</f>
        <v>0</v>
      </c>
      <c r="J323" s="158"/>
      <c r="K323" s="157">
        <f>ROUND(E323*J323,2)</f>
        <v>0</v>
      </c>
      <c r="L323" s="157">
        <v>15</v>
      </c>
      <c r="M323" s="157">
        <f>G323*(1+L323/100)</f>
        <v>0</v>
      </c>
      <c r="N323" s="157">
        <v>0</v>
      </c>
      <c r="O323" s="157">
        <f>ROUND(E323*N323,2)</f>
        <v>0</v>
      </c>
      <c r="P323" s="157">
        <v>5.8999999999999997E-2</v>
      </c>
      <c r="Q323" s="157">
        <f>ROUND(E323*P323,2)</f>
        <v>15.22</v>
      </c>
      <c r="R323" s="157"/>
      <c r="S323" s="157" t="s">
        <v>128</v>
      </c>
      <c r="T323" s="157" t="s">
        <v>128</v>
      </c>
      <c r="U323" s="157">
        <v>0.2</v>
      </c>
      <c r="V323" s="157">
        <f>ROUND(E323*U323,2)</f>
        <v>51.59</v>
      </c>
      <c r="W323" s="157"/>
      <c r="X323" s="157" t="s">
        <v>129</v>
      </c>
      <c r="Y323" s="147"/>
      <c r="Z323" s="147"/>
      <c r="AA323" s="147"/>
      <c r="AB323" s="147"/>
      <c r="AC323" s="147"/>
      <c r="AD323" s="147"/>
      <c r="AE323" s="147"/>
      <c r="AF323" s="147"/>
      <c r="AG323" s="147" t="s">
        <v>130</v>
      </c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1" x14ac:dyDescent="0.2">
      <c r="A324" s="154"/>
      <c r="B324" s="155"/>
      <c r="C324" s="183" t="s">
        <v>391</v>
      </c>
      <c r="D324" s="159"/>
      <c r="E324" s="160">
        <v>290</v>
      </c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7"/>
      <c r="Z324" s="147"/>
      <c r="AA324" s="147"/>
      <c r="AB324" s="147"/>
      <c r="AC324" s="147"/>
      <c r="AD324" s="147"/>
      <c r="AE324" s="147"/>
      <c r="AF324" s="147"/>
      <c r="AG324" s="147" t="s">
        <v>132</v>
      </c>
      <c r="AH324" s="147">
        <v>0</v>
      </c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ht="22.5" outlineLevel="1" x14ac:dyDescent="0.2">
      <c r="A325" s="154"/>
      <c r="B325" s="155"/>
      <c r="C325" s="183" t="s">
        <v>392</v>
      </c>
      <c r="D325" s="159"/>
      <c r="E325" s="160">
        <v>15.1</v>
      </c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47"/>
      <c r="Z325" s="147"/>
      <c r="AA325" s="147"/>
      <c r="AB325" s="147"/>
      <c r="AC325" s="147"/>
      <c r="AD325" s="147"/>
      <c r="AE325" s="147"/>
      <c r="AF325" s="147"/>
      <c r="AG325" s="147" t="s">
        <v>132</v>
      </c>
      <c r="AH325" s="147">
        <v>0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 x14ac:dyDescent="0.2">
      <c r="A326" s="154"/>
      <c r="B326" s="155"/>
      <c r="C326" s="194" t="s">
        <v>378</v>
      </c>
      <c r="D326" s="188"/>
      <c r="E326" s="189">
        <v>9.1530000000000005</v>
      </c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47"/>
      <c r="Z326" s="147"/>
      <c r="AA326" s="147"/>
      <c r="AB326" s="147"/>
      <c r="AC326" s="147"/>
      <c r="AD326" s="147"/>
      <c r="AE326" s="147"/>
      <c r="AF326" s="147"/>
      <c r="AG326" s="147" t="s">
        <v>132</v>
      </c>
      <c r="AH326" s="147">
        <v>4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54"/>
      <c r="B327" s="155"/>
      <c r="C327" s="183" t="s">
        <v>394</v>
      </c>
      <c r="D327" s="159"/>
      <c r="E327" s="160"/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47"/>
      <c r="Z327" s="147"/>
      <c r="AA327" s="147"/>
      <c r="AB327" s="147"/>
      <c r="AC327" s="147"/>
      <c r="AD327" s="147"/>
      <c r="AE327" s="147"/>
      <c r="AF327" s="147"/>
      <c r="AG327" s="147" t="s">
        <v>132</v>
      </c>
      <c r="AH327" s="147">
        <v>0</v>
      </c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54"/>
      <c r="B328" s="155"/>
      <c r="C328" s="183" t="s">
        <v>395</v>
      </c>
      <c r="D328" s="159"/>
      <c r="E328" s="160">
        <v>-56.28</v>
      </c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7"/>
      <c r="Z328" s="147"/>
      <c r="AA328" s="147"/>
      <c r="AB328" s="147"/>
      <c r="AC328" s="147"/>
      <c r="AD328" s="147"/>
      <c r="AE328" s="147"/>
      <c r="AF328" s="147"/>
      <c r="AG328" s="147" t="s">
        <v>132</v>
      </c>
      <c r="AH328" s="147">
        <v>5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68">
        <v>70</v>
      </c>
      <c r="B329" s="169" t="s">
        <v>451</v>
      </c>
      <c r="C329" s="182" t="s">
        <v>452</v>
      </c>
      <c r="D329" s="170" t="s">
        <v>179</v>
      </c>
      <c r="E329" s="171">
        <v>12</v>
      </c>
      <c r="F329" s="172"/>
      <c r="G329" s="173">
        <f>ROUND(E329*F329,2)</f>
        <v>0</v>
      </c>
      <c r="H329" s="158"/>
      <c r="I329" s="157">
        <f>ROUND(E329*H329,2)</f>
        <v>0</v>
      </c>
      <c r="J329" s="158"/>
      <c r="K329" s="157">
        <f>ROUND(E329*J329,2)</f>
        <v>0</v>
      </c>
      <c r="L329" s="157">
        <v>15</v>
      </c>
      <c r="M329" s="157">
        <f>G329*(1+L329/100)</f>
        <v>0</v>
      </c>
      <c r="N329" s="157">
        <v>0</v>
      </c>
      <c r="O329" s="157">
        <f>ROUND(E329*N329,2)</f>
        <v>0</v>
      </c>
      <c r="P329" s="157">
        <v>0</v>
      </c>
      <c r="Q329" s="157">
        <f>ROUND(E329*P329,2)</f>
        <v>0</v>
      </c>
      <c r="R329" s="157"/>
      <c r="S329" s="157" t="s">
        <v>128</v>
      </c>
      <c r="T329" s="157" t="s">
        <v>128</v>
      </c>
      <c r="U329" s="157">
        <v>0.115</v>
      </c>
      <c r="V329" s="157">
        <f>ROUND(E329*U329,2)</f>
        <v>1.38</v>
      </c>
      <c r="W329" s="157"/>
      <c r="X329" s="157" t="s">
        <v>129</v>
      </c>
      <c r="Y329" s="147"/>
      <c r="Z329" s="147"/>
      <c r="AA329" s="147"/>
      <c r="AB329" s="147"/>
      <c r="AC329" s="147"/>
      <c r="AD329" s="147"/>
      <c r="AE329" s="147"/>
      <c r="AF329" s="147"/>
      <c r="AG329" s="147" t="s">
        <v>198</v>
      </c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54"/>
      <c r="B330" s="155"/>
      <c r="C330" s="183" t="s">
        <v>453</v>
      </c>
      <c r="D330" s="159"/>
      <c r="E330" s="160">
        <v>12</v>
      </c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47"/>
      <c r="Z330" s="147"/>
      <c r="AA330" s="147"/>
      <c r="AB330" s="147"/>
      <c r="AC330" s="147"/>
      <c r="AD330" s="147"/>
      <c r="AE330" s="147"/>
      <c r="AF330" s="147"/>
      <c r="AG330" s="147" t="s">
        <v>132</v>
      </c>
      <c r="AH330" s="147">
        <v>5</v>
      </c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 x14ac:dyDescent="0.2">
      <c r="A331" s="174">
        <v>71</v>
      </c>
      <c r="B331" s="175" t="s">
        <v>454</v>
      </c>
      <c r="C331" s="184" t="s">
        <v>455</v>
      </c>
      <c r="D331" s="176" t="s">
        <v>156</v>
      </c>
      <c r="E331" s="177">
        <v>1</v>
      </c>
      <c r="F331" s="178"/>
      <c r="G331" s="179">
        <f>ROUND(E331*F331,2)</f>
        <v>0</v>
      </c>
      <c r="H331" s="158"/>
      <c r="I331" s="157">
        <f>ROUND(E331*H331,2)</f>
        <v>0</v>
      </c>
      <c r="J331" s="158"/>
      <c r="K331" s="157">
        <f>ROUND(E331*J331,2)</f>
        <v>0</v>
      </c>
      <c r="L331" s="157">
        <v>15</v>
      </c>
      <c r="M331" s="157">
        <f>G331*(1+L331/100)</f>
        <v>0</v>
      </c>
      <c r="N331" s="157">
        <v>0</v>
      </c>
      <c r="O331" s="157">
        <f>ROUND(E331*N331,2)</f>
        <v>0</v>
      </c>
      <c r="P331" s="157">
        <v>0</v>
      </c>
      <c r="Q331" s="157">
        <f>ROUND(E331*P331,2)</f>
        <v>0</v>
      </c>
      <c r="R331" s="157"/>
      <c r="S331" s="157" t="s">
        <v>128</v>
      </c>
      <c r="T331" s="157" t="s">
        <v>128</v>
      </c>
      <c r="U331" s="157">
        <v>8.84</v>
      </c>
      <c r="V331" s="157">
        <f>ROUND(E331*U331,2)</f>
        <v>8.84</v>
      </c>
      <c r="W331" s="157"/>
      <c r="X331" s="157" t="s">
        <v>129</v>
      </c>
      <c r="Y331" s="147"/>
      <c r="Z331" s="147"/>
      <c r="AA331" s="147"/>
      <c r="AB331" s="147"/>
      <c r="AC331" s="147"/>
      <c r="AD331" s="147"/>
      <c r="AE331" s="147"/>
      <c r="AF331" s="147"/>
      <c r="AG331" s="147" t="s">
        <v>130</v>
      </c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1" x14ac:dyDescent="0.2">
      <c r="A332" s="168">
        <v>72</v>
      </c>
      <c r="B332" s="169" t="s">
        <v>456</v>
      </c>
      <c r="C332" s="182" t="s">
        <v>457</v>
      </c>
      <c r="D332" s="170" t="s">
        <v>458</v>
      </c>
      <c r="E332" s="171">
        <v>300</v>
      </c>
      <c r="F332" s="172"/>
      <c r="G332" s="173">
        <f>ROUND(E332*F332,2)</f>
        <v>0</v>
      </c>
      <c r="H332" s="158"/>
      <c r="I332" s="157">
        <f>ROUND(E332*H332,2)</f>
        <v>0</v>
      </c>
      <c r="J332" s="158"/>
      <c r="K332" s="157">
        <f>ROUND(E332*J332,2)</f>
        <v>0</v>
      </c>
      <c r="L332" s="157">
        <v>15</v>
      </c>
      <c r="M332" s="157">
        <f>G332*(1+L332/100)</f>
        <v>0</v>
      </c>
      <c r="N332" s="157">
        <v>0</v>
      </c>
      <c r="O332" s="157">
        <f>ROUND(E332*N332,2)</f>
        <v>0</v>
      </c>
      <c r="P332" s="157">
        <v>0</v>
      </c>
      <c r="Q332" s="157">
        <f>ROUND(E332*P332,2)</f>
        <v>0</v>
      </c>
      <c r="R332" s="157"/>
      <c r="S332" s="157" t="s">
        <v>128</v>
      </c>
      <c r="T332" s="157" t="s">
        <v>128</v>
      </c>
      <c r="U332" s="157">
        <v>0</v>
      </c>
      <c r="V332" s="157">
        <f>ROUND(E332*U332,2)</f>
        <v>0</v>
      </c>
      <c r="W332" s="157"/>
      <c r="X332" s="157" t="s">
        <v>129</v>
      </c>
      <c r="Y332" s="147"/>
      <c r="Z332" s="147"/>
      <c r="AA332" s="147"/>
      <c r="AB332" s="147"/>
      <c r="AC332" s="147"/>
      <c r="AD332" s="147"/>
      <c r="AE332" s="147"/>
      <c r="AF332" s="147"/>
      <c r="AG332" s="147" t="s">
        <v>130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 x14ac:dyDescent="0.2">
      <c r="A333" s="154"/>
      <c r="B333" s="155"/>
      <c r="C333" s="183" t="s">
        <v>459</v>
      </c>
      <c r="D333" s="159"/>
      <c r="E333" s="160">
        <v>300</v>
      </c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7"/>
      <c r="Z333" s="147"/>
      <c r="AA333" s="147"/>
      <c r="AB333" s="147"/>
      <c r="AC333" s="147"/>
      <c r="AD333" s="147"/>
      <c r="AE333" s="147"/>
      <c r="AF333" s="147"/>
      <c r="AG333" s="147" t="s">
        <v>132</v>
      </c>
      <c r="AH333" s="147">
        <v>0</v>
      </c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x14ac:dyDescent="0.2">
      <c r="A334" s="162" t="s">
        <v>123</v>
      </c>
      <c r="B334" s="163" t="s">
        <v>77</v>
      </c>
      <c r="C334" s="181" t="s">
        <v>78</v>
      </c>
      <c r="D334" s="164"/>
      <c r="E334" s="165"/>
      <c r="F334" s="166"/>
      <c r="G334" s="167">
        <f>SUMIF(AG335:AG335,"&lt;&gt;NOR",G335:G335)</f>
        <v>0</v>
      </c>
      <c r="H334" s="161"/>
      <c r="I334" s="161">
        <f>SUM(I335:I335)</f>
        <v>0</v>
      </c>
      <c r="J334" s="161"/>
      <c r="K334" s="161">
        <f>SUM(K335:K335)</f>
        <v>0</v>
      </c>
      <c r="L334" s="161"/>
      <c r="M334" s="161">
        <f>SUM(M335:M335)</f>
        <v>0</v>
      </c>
      <c r="N334" s="161"/>
      <c r="O334" s="161">
        <f>SUM(O335:O335)</f>
        <v>0</v>
      </c>
      <c r="P334" s="161"/>
      <c r="Q334" s="161">
        <f>SUM(Q335:Q335)</f>
        <v>0</v>
      </c>
      <c r="R334" s="161"/>
      <c r="S334" s="161"/>
      <c r="T334" s="161"/>
      <c r="U334" s="161"/>
      <c r="V334" s="161">
        <f>SUM(V335:V335)</f>
        <v>155.22999999999999</v>
      </c>
      <c r="W334" s="161"/>
      <c r="X334" s="161"/>
      <c r="AG334" t="s">
        <v>124</v>
      </c>
    </row>
    <row r="335" spans="1:60" outlineLevel="1" x14ac:dyDescent="0.2">
      <c r="A335" s="174">
        <v>73</v>
      </c>
      <c r="B335" s="175" t="s">
        <v>460</v>
      </c>
      <c r="C335" s="184" t="s">
        <v>461</v>
      </c>
      <c r="D335" s="176" t="s">
        <v>159</v>
      </c>
      <c r="E335" s="177">
        <v>82.043850000000006</v>
      </c>
      <c r="F335" s="178"/>
      <c r="G335" s="179">
        <f>ROUND(E335*F335,2)</f>
        <v>0</v>
      </c>
      <c r="H335" s="158"/>
      <c r="I335" s="157">
        <f>ROUND(E335*H335,2)</f>
        <v>0</v>
      </c>
      <c r="J335" s="158"/>
      <c r="K335" s="157">
        <f>ROUND(E335*J335,2)</f>
        <v>0</v>
      </c>
      <c r="L335" s="157">
        <v>15</v>
      </c>
      <c r="M335" s="157">
        <f>G335*(1+L335/100)</f>
        <v>0</v>
      </c>
      <c r="N335" s="157">
        <v>0</v>
      </c>
      <c r="O335" s="157">
        <f>ROUND(E335*N335,2)</f>
        <v>0</v>
      </c>
      <c r="P335" s="157">
        <v>0</v>
      </c>
      <c r="Q335" s="157">
        <f>ROUND(E335*P335,2)</f>
        <v>0</v>
      </c>
      <c r="R335" s="157"/>
      <c r="S335" s="157" t="s">
        <v>128</v>
      </c>
      <c r="T335" s="157" t="s">
        <v>146</v>
      </c>
      <c r="U335" s="157">
        <v>1.8919999999999999</v>
      </c>
      <c r="V335" s="157">
        <f>ROUND(E335*U335,2)</f>
        <v>155.22999999999999</v>
      </c>
      <c r="W335" s="157"/>
      <c r="X335" s="157" t="s">
        <v>171</v>
      </c>
      <c r="Y335" s="147"/>
      <c r="Z335" s="147"/>
      <c r="AA335" s="147"/>
      <c r="AB335" s="147"/>
      <c r="AC335" s="147"/>
      <c r="AD335" s="147"/>
      <c r="AE335" s="147"/>
      <c r="AF335" s="147"/>
      <c r="AG335" s="147" t="s">
        <v>172</v>
      </c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x14ac:dyDescent="0.2">
      <c r="A336" s="162" t="s">
        <v>123</v>
      </c>
      <c r="B336" s="163" t="s">
        <v>79</v>
      </c>
      <c r="C336" s="181" t="s">
        <v>80</v>
      </c>
      <c r="D336" s="164"/>
      <c r="E336" s="165"/>
      <c r="F336" s="166"/>
      <c r="G336" s="167">
        <f>SUMIF(AG337:AG339,"&lt;&gt;NOR",G337:G339)</f>
        <v>0</v>
      </c>
      <c r="H336" s="161"/>
      <c r="I336" s="161">
        <f>SUM(I337:I339)</f>
        <v>0</v>
      </c>
      <c r="J336" s="161"/>
      <c r="K336" s="161">
        <f>SUM(K337:K339)</f>
        <v>0</v>
      </c>
      <c r="L336" s="161"/>
      <c r="M336" s="161">
        <f>SUM(M337:M339)</f>
        <v>0</v>
      </c>
      <c r="N336" s="161"/>
      <c r="O336" s="161">
        <f>SUM(O337:O339)</f>
        <v>0</v>
      </c>
      <c r="P336" s="161"/>
      <c r="Q336" s="161">
        <f>SUM(Q337:Q339)</f>
        <v>0</v>
      </c>
      <c r="R336" s="161"/>
      <c r="S336" s="161"/>
      <c r="T336" s="161"/>
      <c r="U336" s="161"/>
      <c r="V336" s="161">
        <f>SUM(V337:V339)</f>
        <v>0</v>
      </c>
      <c r="W336" s="161"/>
      <c r="X336" s="161"/>
      <c r="AG336" t="s">
        <v>124</v>
      </c>
    </row>
    <row r="337" spans="1:60" ht="33.75" outlineLevel="1" x14ac:dyDescent="0.2">
      <c r="A337" s="168">
        <v>74</v>
      </c>
      <c r="B337" s="169" t="s">
        <v>462</v>
      </c>
      <c r="C337" s="182" t="s">
        <v>589</v>
      </c>
      <c r="D337" s="170" t="s">
        <v>144</v>
      </c>
      <c r="E337" s="171">
        <v>123</v>
      </c>
      <c r="F337" s="172"/>
      <c r="G337" s="173">
        <f>ROUND(E337*F337,2)</f>
        <v>0</v>
      </c>
      <c r="H337" s="158"/>
      <c r="I337" s="157">
        <f>ROUND(E337*H337,2)</f>
        <v>0</v>
      </c>
      <c r="J337" s="158"/>
      <c r="K337" s="157">
        <f>ROUND(E337*J337,2)</f>
        <v>0</v>
      </c>
      <c r="L337" s="157">
        <v>15</v>
      </c>
      <c r="M337" s="157">
        <f>G337*(1+L337/100)</f>
        <v>0</v>
      </c>
      <c r="N337" s="157">
        <v>0</v>
      </c>
      <c r="O337" s="157">
        <f>ROUND(E337*N337,2)</f>
        <v>0</v>
      </c>
      <c r="P337" s="157">
        <v>0</v>
      </c>
      <c r="Q337" s="157">
        <f>ROUND(E337*P337,2)</f>
        <v>0</v>
      </c>
      <c r="R337" s="157"/>
      <c r="S337" s="157" t="s">
        <v>145</v>
      </c>
      <c r="T337" s="157" t="s">
        <v>146</v>
      </c>
      <c r="U337" s="157">
        <v>0</v>
      </c>
      <c r="V337" s="157">
        <f>ROUND(E337*U337,2)</f>
        <v>0</v>
      </c>
      <c r="W337" s="157"/>
      <c r="X337" s="157" t="s">
        <v>129</v>
      </c>
      <c r="Y337" s="147"/>
      <c r="Z337" s="147"/>
      <c r="AA337" s="147"/>
      <c r="AB337" s="147"/>
      <c r="AC337" s="147"/>
      <c r="AD337" s="147"/>
      <c r="AE337" s="147"/>
      <c r="AF337" s="147"/>
      <c r="AG337" s="147" t="s">
        <v>130</v>
      </c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">
      <c r="A338" s="154"/>
      <c r="B338" s="155"/>
      <c r="C338" s="183" t="s">
        <v>463</v>
      </c>
      <c r="D338" s="159"/>
      <c r="E338" s="160"/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47"/>
      <c r="Z338" s="147"/>
      <c r="AA338" s="147"/>
      <c r="AB338" s="147"/>
      <c r="AC338" s="147"/>
      <c r="AD338" s="147"/>
      <c r="AE338" s="147"/>
      <c r="AF338" s="147"/>
      <c r="AG338" s="147" t="s">
        <v>132</v>
      </c>
      <c r="AH338" s="147">
        <v>0</v>
      </c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">
      <c r="A339" s="154"/>
      <c r="B339" s="155"/>
      <c r="C339" s="183">
        <v>123</v>
      </c>
      <c r="D339" s="159"/>
      <c r="E339" s="160">
        <v>123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7"/>
      <c r="Z339" s="147"/>
      <c r="AA339" s="147"/>
      <c r="AB339" s="147"/>
      <c r="AC339" s="147"/>
      <c r="AD339" s="147"/>
      <c r="AE339" s="147"/>
      <c r="AF339" s="147"/>
      <c r="AG339" s="147" t="s">
        <v>132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x14ac:dyDescent="0.2">
      <c r="A340" s="162" t="s">
        <v>123</v>
      </c>
      <c r="B340" s="163" t="s">
        <v>81</v>
      </c>
      <c r="C340" s="181" t="s">
        <v>82</v>
      </c>
      <c r="D340" s="164"/>
      <c r="E340" s="165"/>
      <c r="F340" s="166"/>
      <c r="G340" s="167">
        <f>SUMIF(AG341:AG341,"&lt;&gt;NOR",G341:G341)</f>
        <v>0</v>
      </c>
      <c r="H340" s="161"/>
      <c r="I340" s="161">
        <f>SUM(I341:I341)</f>
        <v>0</v>
      </c>
      <c r="J340" s="161"/>
      <c r="K340" s="161">
        <f>SUM(K341:K341)</f>
        <v>0</v>
      </c>
      <c r="L340" s="161"/>
      <c r="M340" s="161">
        <f>SUM(M341:M341)</f>
        <v>0</v>
      </c>
      <c r="N340" s="161"/>
      <c r="O340" s="161">
        <f>SUM(O341:O341)</f>
        <v>0</v>
      </c>
      <c r="P340" s="161"/>
      <c r="Q340" s="161">
        <f>SUM(Q341:Q341)</f>
        <v>0</v>
      </c>
      <c r="R340" s="161"/>
      <c r="S340" s="161"/>
      <c r="T340" s="161"/>
      <c r="U340" s="161"/>
      <c r="V340" s="161">
        <f>SUM(V341:V341)</f>
        <v>0</v>
      </c>
      <c r="W340" s="161"/>
      <c r="X340" s="161"/>
      <c r="AG340" t="s">
        <v>124</v>
      </c>
    </row>
    <row r="341" spans="1:60" ht="22.5" outlineLevel="1" x14ac:dyDescent="0.2">
      <c r="A341" s="174">
        <v>75</v>
      </c>
      <c r="B341" s="175" t="s">
        <v>464</v>
      </c>
      <c r="C341" s="184" t="s">
        <v>465</v>
      </c>
      <c r="D341" s="176" t="s">
        <v>279</v>
      </c>
      <c r="E341" s="177">
        <v>1</v>
      </c>
      <c r="F341" s="178"/>
      <c r="G341" s="179">
        <f>ROUND(E341*F341,2)</f>
        <v>0</v>
      </c>
      <c r="H341" s="158"/>
      <c r="I341" s="157">
        <f>ROUND(E341*H341,2)</f>
        <v>0</v>
      </c>
      <c r="J341" s="158"/>
      <c r="K341" s="157">
        <f>ROUND(E341*J341,2)</f>
        <v>0</v>
      </c>
      <c r="L341" s="157">
        <v>15</v>
      </c>
      <c r="M341" s="157">
        <f>G341*(1+L341/100)</f>
        <v>0</v>
      </c>
      <c r="N341" s="157">
        <v>5.8E-4</v>
      </c>
      <c r="O341" s="157">
        <f>ROUND(E341*N341,2)</f>
        <v>0</v>
      </c>
      <c r="P341" s="157">
        <v>4.2000000000000002E-4</v>
      </c>
      <c r="Q341" s="157">
        <f>ROUND(E341*P341,2)</f>
        <v>0</v>
      </c>
      <c r="R341" s="157"/>
      <c r="S341" s="157" t="s">
        <v>145</v>
      </c>
      <c r="T341" s="157" t="s">
        <v>146</v>
      </c>
      <c r="U341" s="157">
        <v>0</v>
      </c>
      <c r="V341" s="157">
        <f>ROUND(E341*U341,2)</f>
        <v>0</v>
      </c>
      <c r="W341" s="157"/>
      <c r="X341" s="157" t="s">
        <v>129</v>
      </c>
      <c r="Y341" s="147"/>
      <c r="Z341" s="147"/>
      <c r="AA341" s="147"/>
      <c r="AB341" s="147"/>
      <c r="AC341" s="147"/>
      <c r="AD341" s="147"/>
      <c r="AE341" s="147"/>
      <c r="AF341" s="147"/>
      <c r="AG341" s="147" t="s">
        <v>466</v>
      </c>
      <c r="AH341" s="147"/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x14ac:dyDescent="0.2">
      <c r="A342" s="162" t="s">
        <v>123</v>
      </c>
      <c r="B342" s="163" t="s">
        <v>83</v>
      </c>
      <c r="C342" s="181" t="s">
        <v>84</v>
      </c>
      <c r="D342" s="164"/>
      <c r="E342" s="165"/>
      <c r="F342" s="166"/>
      <c r="G342" s="167">
        <f>SUMIF(AG343:AG347,"&lt;&gt;NOR",G343:G347)</f>
        <v>0</v>
      </c>
      <c r="H342" s="161"/>
      <c r="I342" s="161">
        <f>SUM(I343:I347)</f>
        <v>0</v>
      </c>
      <c r="J342" s="161"/>
      <c r="K342" s="161">
        <f>SUM(K343:K347)</f>
        <v>0</v>
      </c>
      <c r="L342" s="161"/>
      <c r="M342" s="161">
        <f>SUM(M343:M347)</f>
        <v>0</v>
      </c>
      <c r="N342" s="161"/>
      <c r="O342" s="161">
        <f>SUM(O343:O347)</f>
        <v>0.13</v>
      </c>
      <c r="P342" s="161"/>
      <c r="Q342" s="161">
        <f>SUM(Q343:Q347)</f>
        <v>0.66999999999999993</v>
      </c>
      <c r="R342" s="161"/>
      <c r="S342" s="161"/>
      <c r="T342" s="161"/>
      <c r="U342" s="161"/>
      <c r="V342" s="161">
        <f>SUM(V343:V347)</f>
        <v>29.73</v>
      </c>
      <c r="W342" s="161"/>
      <c r="X342" s="161"/>
      <c r="AG342" t="s">
        <v>124</v>
      </c>
    </row>
    <row r="343" spans="1:60" outlineLevel="1" x14ac:dyDescent="0.2">
      <c r="A343" s="174">
        <v>76</v>
      </c>
      <c r="B343" s="175" t="s">
        <v>467</v>
      </c>
      <c r="C343" s="184" t="s">
        <v>468</v>
      </c>
      <c r="D343" s="176" t="s">
        <v>472</v>
      </c>
      <c r="E343" s="177">
        <v>8</v>
      </c>
      <c r="F343" s="178"/>
      <c r="G343" s="179">
        <f>ROUND(E343*F343,2)</f>
        <v>0</v>
      </c>
      <c r="H343" s="158"/>
      <c r="I343" s="157">
        <f>ROUND(E343*H343,2)</f>
        <v>0</v>
      </c>
      <c r="J343" s="158"/>
      <c r="K343" s="157">
        <f>ROUND(E343*J343,2)</f>
        <v>0</v>
      </c>
      <c r="L343" s="157">
        <v>15</v>
      </c>
      <c r="M343" s="157">
        <f>G343*(1+L343/100)</f>
        <v>0</v>
      </c>
      <c r="N343" s="157">
        <v>1.6320000000000001E-2</v>
      </c>
      <c r="O343" s="157">
        <f>ROUND(E343*N343,2)</f>
        <v>0.13</v>
      </c>
      <c r="P343" s="157">
        <v>0</v>
      </c>
      <c r="Q343" s="157">
        <f>ROUND(E343*P343,2)</f>
        <v>0</v>
      </c>
      <c r="R343" s="157"/>
      <c r="S343" s="157" t="s">
        <v>128</v>
      </c>
      <c r="T343" s="157" t="s">
        <v>146</v>
      </c>
      <c r="U343" s="157">
        <v>0.42899999999999999</v>
      </c>
      <c r="V343" s="157">
        <f>ROUND(E343*U343,2)</f>
        <v>3.43</v>
      </c>
      <c r="W343" s="157"/>
      <c r="X343" s="157" t="s">
        <v>129</v>
      </c>
      <c r="Y343" s="147"/>
      <c r="Z343" s="147"/>
      <c r="AA343" s="147"/>
      <c r="AB343" s="147"/>
      <c r="AC343" s="147"/>
      <c r="AD343" s="147"/>
      <c r="AE343" s="147"/>
      <c r="AF343" s="147"/>
      <c r="AG343" s="147" t="s">
        <v>198</v>
      </c>
      <c r="AH343" s="147"/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74">
        <v>77</v>
      </c>
      <c r="B344" s="175" t="s">
        <v>470</v>
      </c>
      <c r="C344" s="184" t="s">
        <v>471</v>
      </c>
      <c r="D344" s="176" t="s">
        <v>472</v>
      </c>
      <c r="E344" s="177">
        <v>8</v>
      </c>
      <c r="F344" s="178"/>
      <c r="G344" s="179">
        <f>ROUND(E344*F344,2)</f>
        <v>0</v>
      </c>
      <c r="H344" s="158"/>
      <c r="I344" s="157">
        <f>ROUND(E344*H344,2)</f>
        <v>0</v>
      </c>
      <c r="J344" s="158"/>
      <c r="K344" s="157">
        <f>ROUND(E344*J344,2)</f>
        <v>0</v>
      </c>
      <c r="L344" s="157">
        <v>15</v>
      </c>
      <c r="M344" s="157">
        <f>G344*(1+L344/100)</f>
        <v>0</v>
      </c>
      <c r="N344" s="157">
        <v>0</v>
      </c>
      <c r="O344" s="157">
        <f>ROUND(E344*N344,2)</f>
        <v>0</v>
      </c>
      <c r="P344" s="157">
        <v>2.3800000000000002E-2</v>
      </c>
      <c r="Q344" s="157">
        <f>ROUND(E344*P344,2)</f>
        <v>0.19</v>
      </c>
      <c r="R344" s="157"/>
      <c r="S344" s="157" t="s">
        <v>128</v>
      </c>
      <c r="T344" s="157" t="s">
        <v>146</v>
      </c>
      <c r="U344" s="157">
        <v>8.2000000000000003E-2</v>
      </c>
      <c r="V344" s="157">
        <f>ROUND(E344*U344,2)</f>
        <v>0.66</v>
      </c>
      <c r="W344" s="157"/>
      <c r="X344" s="157" t="s">
        <v>129</v>
      </c>
      <c r="Y344" s="147"/>
      <c r="Z344" s="147"/>
      <c r="AA344" s="147"/>
      <c r="AB344" s="147"/>
      <c r="AC344" s="147"/>
      <c r="AD344" s="147"/>
      <c r="AE344" s="147"/>
      <c r="AF344" s="147"/>
      <c r="AG344" s="147" t="s">
        <v>198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 x14ac:dyDescent="0.2">
      <c r="A345" s="174">
        <v>78</v>
      </c>
      <c r="B345" s="175" t="s">
        <v>473</v>
      </c>
      <c r="C345" s="184" t="s">
        <v>474</v>
      </c>
      <c r="D345" s="176" t="s">
        <v>127</v>
      </c>
      <c r="E345" s="177">
        <v>24</v>
      </c>
      <c r="F345" s="178"/>
      <c r="G345" s="179">
        <f>ROUND(E345*F345,2)</f>
        <v>0</v>
      </c>
      <c r="H345" s="158"/>
      <c r="I345" s="157">
        <f>ROUND(E345*H345,2)</f>
        <v>0</v>
      </c>
      <c r="J345" s="158"/>
      <c r="K345" s="157">
        <f>ROUND(E345*J345,2)</f>
        <v>0</v>
      </c>
      <c r="L345" s="157">
        <v>15</v>
      </c>
      <c r="M345" s="157">
        <f>G345*(1+L345/100)</f>
        <v>0</v>
      </c>
      <c r="N345" s="157">
        <v>0</v>
      </c>
      <c r="O345" s="157">
        <f>ROUND(E345*N345,2)</f>
        <v>0</v>
      </c>
      <c r="P345" s="157">
        <v>0</v>
      </c>
      <c r="Q345" s="157">
        <f>ROUND(E345*P345,2)</f>
        <v>0</v>
      </c>
      <c r="R345" s="157"/>
      <c r="S345" s="157" t="s">
        <v>128</v>
      </c>
      <c r="T345" s="157" t="s">
        <v>475</v>
      </c>
      <c r="U345" s="157">
        <v>1</v>
      </c>
      <c r="V345" s="157">
        <f>ROUND(E345*U345,2)</f>
        <v>24</v>
      </c>
      <c r="W345" s="157"/>
      <c r="X345" s="157" t="s">
        <v>129</v>
      </c>
      <c r="Y345" s="147"/>
      <c r="Z345" s="147"/>
      <c r="AA345" s="147"/>
      <c r="AB345" s="147"/>
      <c r="AC345" s="147"/>
      <c r="AD345" s="147"/>
      <c r="AE345" s="147"/>
      <c r="AF345" s="147"/>
      <c r="AG345" s="147" t="s">
        <v>198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1" x14ac:dyDescent="0.2">
      <c r="A346" s="168">
        <v>79</v>
      </c>
      <c r="B346" s="169" t="s">
        <v>476</v>
      </c>
      <c r="C346" s="182" t="s">
        <v>477</v>
      </c>
      <c r="D346" s="170" t="s">
        <v>472</v>
      </c>
      <c r="E346" s="171">
        <v>20</v>
      </c>
      <c r="F346" s="172"/>
      <c r="G346" s="173">
        <f>ROUND(E346*F346,2)</f>
        <v>0</v>
      </c>
      <c r="H346" s="158"/>
      <c r="I346" s="157">
        <f>ROUND(E346*H346,2)</f>
        <v>0</v>
      </c>
      <c r="J346" s="158"/>
      <c r="K346" s="157">
        <f>ROUND(E346*J346,2)</f>
        <v>0</v>
      </c>
      <c r="L346" s="157">
        <v>15</v>
      </c>
      <c r="M346" s="157">
        <f>G346*(1+L346/100)</f>
        <v>0</v>
      </c>
      <c r="N346" s="157">
        <v>0</v>
      </c>
      <c r="O346" s="157">
        <f>ROUND(E346*N346,2)</f>
        <v>0</v>
      </c>
      <c r="P346" s="157">
        <v>2.3800000000000002E-2</v>
      </c>
      <c r="Q346" s="157">
        <f>ROUND(E346*P346,2)</f>
        <v>0.48</v>
      </c>
      <c r="R346" s="157"/>
      <c r="S346" s="157" t="s">
        <v>145</v>
      </c>
      <c r="T346" s="157" t="s">
        <v>146</v>
      </c>
      <c r="U346" s="157">
        <v>8.2000000000000003E-2</v>
      </c>
      <c r="V346" s="157">
        <f>ROUND(E346*U346,2)</f>
        <v>1.64</v>
      </c>
      <c r="W346" s="157"/>
      <c r="X346" s="157" t="s">
        <v>129</v>
      </c>
      <c r="Y346" s="147"/>
      <c r="Z346" s="147"/>
      <c r="AA346" s="147"/>
      <c r="AB346" s="147"/>
      <c r="AC346" s="147"/>
      <c r="AD346" s="147"/>
      <c r="AE346" s="147"/>
      <c r="AF346" s="147"/>
      <c r="AG346" s="147" t="s">
        <v>198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1" x14ac:dyDescent="0.2">
      <c r="A347" s="154">
        <v>80</v>
      </c>
      <c r="B347" s="155" t="s">
        <v>478</v>
      </c>
      <c r="C347" s="196" t="s">
        <v>479</v>
      </c>
      <c r="D347" s="156" t="s">
        <v>0</v>
      </c>
      <c r="E347" s="193"/>
      <c r="F347" s="158"/>
      <c r="G347" s="157">
        <f>ROUND(E347*F347,2)</f>
        <v>0</v>
      </c>
      <c r="H347" s="158"/>
      <c r="I347" s="157">
        <f>ROUND(E347*H347,2)</f>
        <v>0</v>
      </c>
      <c r="J347" s="158"/>
      <c r="K347" s="157">
        <f>ROUND(E347*J347,2)</f>
        <v>0</v>
      </c>
      <c r="L347" s="157">
        <v>15</v>
      </c>
      <c r="M347" s="157">
        <f>G347*(1+L347/100)</f>
        <v>0</v>
      </c>
      <c r="N347" s="157">
        <v>0</v>
      </c>
      <c r="O347" s="157">
        <f>ROUND(E347*N347,2)</f>
        <v>0</v>
      </c>
      <c r="P347" s="157">
        <v>0</v>
      </c>
      <c r="Q347" s="157">
        <f>ROUND(E347*P347,2)</f>
        <v>0</v>
      </c>
      <c r="R347" s="157"/>
      <c r="S347" s="157" t="s">
        <v>128</v>
      </c>
      <c r="T347" s="157" t="s">
        <v>475</v>
      </c>
      <c r="U347" s="157">
        <v>0</v>
      </c>
      <c r="V347" s="157">
        <f>ROUND(E347*U347,2)</f>
        <v>0</v>
      </c>
      <c r="W347" s="157"/>
      <c r="X347" s="157" t="s">
        <v>171</v>
      </c>
      <c r="Y347" s="147"/>
      <c r="Z347" s="147"/>
      <c r="AA347" s="147"/>
      <c r="AB347" s="147"/>
      <c r="AC347" s="147"/>
      <c r="AD347" s="147"/>
      <c r="AE347" s="147"/>
      <c r="AF347" s="147"/>
      <c r="AG347" s="147" t="s">
        <v>172</v>
      </c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x14ac:dyDescent="0.2">
      <c r="A348" s="162" t="s">
        <v>123</v>
      </c>
      <c r="B348" s="163" t="s">
        <v>85</v>
      </c>
      <c r="C348" s="181" t="s">
        <v>86</v>
      </c>
      <c r="D348" s="164"/>
      <c r="E348" s="165"/>
      <c r="F348" s="166"/>
      <c r="G348" s="167">
        <f>SUMIF(AG349:AG357,"&lt;&gt;NOR",G349:G357)</f>
        <v>0</v>
      </c>
      <c r="H348" s="161"/>
      <c r="I348" s="161">
        <f>SUM(I349:I357)</f>
        <v>0</v>
      </c>
      <c r="J348" s="161"/>
      <c r="K348" s="161">
        <f>SUM(K349:K357)</f>
        <v>0</v>
      </c>
      <c r="L348" s="161"/>
      <c r="M348" s="161">
        <f>SUM(M349:M357)</f>
        <v>0</v>
      </c>
      <c r="N348" s="161"/>
      <c r="O348" s="161">
        <f>SUM(O349:O357)</f>
        <v>0</v>
      </c>
      <c r="P348" s="161"/>
      <c r="Q348" s="161">
        <f>SUM(Q349:Q357)</f>
        <v>0</v>
      </c>
      <c r="R348" s="161"/>
      <c r="S348" s="161"/>
      <c r="T348" s="161"/>
      <c r="U348" s="161"/>
      <c r="V348" s="161">
        <f>SUM(V349:V357)</f>
        <v>4.5</v>
      </c>
      <c r="W348" s="161"/>
      <c r="X348" s="161"/>
      <c r="AG348" t="s">
        <v>124</v>
      </c>
    </row>
    <row r="349" spans="1:60" outlineLevel="1" x14ac:dyDescent="0.2">
      <c r="A349" s="168">
        <v>81</v>
      </c>
      <c r="B349" s="169" t="s">
        <v>480</v>
      </c>
      <c r="C349" s="182" t="s">
        <v>481</v>
      </c>
      <c r="D349" s="170" t="s">
        <v>156</v>
      </c>
      <c r="E349" s="171">
        <v>10</v>
      </c>
      <c r="F349" s="172"/>
      <c r="G349" s="173">
        <f>ROUND(E349*F349,2)</f>
        <v>0</v>
      </c>
      <c r="H349" s="158"/>
      <c r="I349" s="157">
        <f>ROUND(E349*H349,2)</f>
        <v>0</v>
      </c>
      <c r="J349" s="158"/>
      <c r="K349" s="157">
        <f>ROUND(E349*J349,2)</f>
        <v>0</v>
      </c>
      <c r="L349" s="157">
        <v>15</v>
      </c>
      <c r="M349" s="157">
        <f>G349*(1+L349/100)</f>
        <v>0</v>
      </c>
      <c r="N349" s="157">
        <v>0</v>
      </c>
      <c r="O349" s="157">
        <f>ROUND(E349*N349,2)</f>
        <v>0</v>
      </c>
      <c r="P349" s="157">
        <v>0</v>
      </c>
      <c r="Q349" s="157">
        <f>ROUND(E349*P349,2)</f>
        <v>0</v>
      </c>
      <c r="R349" s="157"/>
      <c r="S349" s="157" t="s">
        <v>145</v>
      </c>
      <c r="T349" s="157" t="s">
        <v>146</v>
      </c>
      <c r="U349" s="157">
        <v>0.15</v>
      </c>
      <c r="V349" s="157">
        <f>ROUND(E349*U349,2)</f>
        <v>1.5</v>
      </c>
      <c r="W349" s="157"/>
      <c r="X349" s="157" t="s">
        <v>129</v>
      </c>
      <c r="Y349" s="147"/>
      <c r="Z349" s="147"/>
      <c r="AA349" s="147"/>
      <c r="AB349" s="147"/>
      <c r="AC349" s="147"/>
      <c r="AD349" s="147"/>
      <c r="AE349" s="147"/>
      <c r="AF349" s="147"/>
      <c r="AG349" s="147" t="s">
        <v>198</v>
      </c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 x14ac:dyDescent="0.2">
      <c r="A350" s="154"/>
      <c r="B350" s="155"/>
      <c r="C350" s="275" t="s">
        <v>482</v>
      </c>
      <c r="D350" s="276"/>
      <c r="E350" s="276"/>
      <c r="F350" s="276"/>
      <c r="G350" s="276"/>
      <c r="H350" s="157"/>
      <c r="I350" s="157"/>
      <c r="J350" s="157"/>
      <c r="K350" s="157"/>
      <c r="L350" s="157"/>
      <c r="M350" s="157"/>
      <c r="N350" s="157"/>
      <c r="O350" s="157"/>
      <c r="P350" s="157"/>
      <c r="Q350" s="157"/>
      <c r="R350" s="157"/>
      <c r="S350" s="157"/>
      <c r="T350" s="157"/>
      <c r="U350" s="157"/>
      <c r="V350" s="157"/>
      <c r="W350" s="157"/>
      <c r="X350" s="157"/>
      <c r="Y350" s="147"/>
      <c r="Z350" s="147"/>
      <c r="AA350" s="147"/>
      <c r="AB350" s="147"/>
      <c r="AC350" s="147"/>
      <c r="AD350" s="147"/>
      <c r="AE350" s="147"/>
      <c r="AF350" s="147"/>
      <c r="AG350" s="147" t="s">
        <v>235</v>
      </c>
      <c r="AH350" s="147"/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1" x14ac:dyDescent="0.2">
      <c r="A351" s="168">
        <v>82</v>
      </c>
      <c r="B351" s="169" t="s">
        <v>483</v>
      </c>
      <c r="C351" s="182" t="s">
        <v>484</v>
      </c>
      <c r="D351" s="170" t="s">
        <v>156</v>
      </c>
      <c r="E351" s="171">
        <v>10</v>
      </c>
      <c r="F351" s="172"/>
      <c r="G351" s="173">
        <f>ROUND(E351*F351,2)</f>
        <v>0</v>
      </c>
      <c r="H351" s="158"/>
      <c r="I351" s="157">
        <f>ROUND(E351*H351,2)</f>
        <v>0</v>
      </c>
      <c r="J351" s="158"/>
      <c r="K351" s="157">
        <f>ROUND(E351*J351,2)</f>
        <v>0</v>
      </c>
      <c r="L351" s="157">
        <v>15</v>
      </c>
      <c r="M351" s="157">
        <f>G351*(1+L351/100)</f>
        <v>0</v>
      </c>
      <c r="N351" s="157">
        <v>0</v>
      </c>
      <c r="O351" s="157">
        <f>ROUND(E351*N351,2)</f>
        <v>0</v>
      </c>
      <c r="P351" s="157">
        <v>0</v>
      </c>
      <c r="Q351" s="157">
        <f>ROUND(E351*P351,2)</f>
        <v>0</v>
      </c>
      <c r="R351" s="157"/>
      <c r="S351" s="157" t="s">
        <v>145</v>
      </c>
      <c r="T351" s="157" t="s">
        <v>146</v>
      </c>
      <c r="U351" s="157">
        <v>0.15</v>
      </c>
      <c r="V351" s="157">
        <f>ROUND(E351*U351,2)</f>
        <v>1.5</v>
      </c>
      <c r="W351" s="157"/>
      <c r="X351" s="157" t="s">
        <v>129</v>
      </c>
      <c r="Y351" s="147"/>
      <c r="Z351" s="147"/>
      <c r="AA351" s="147"/>
      <c r="AB351" s="147"/>
      <c r="AC351" s="147"/>
      <c r="AD351" s="147"/>
      <c r="AE351" s="147"/>
      <c r="AF351" s="147"/>
      <c r="AG351" s="147" t="s">
        <v>198</v>
      </c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1" x14ac:dyDescent="0.2">
      <c r="A352" s="154"/>
      <c r="B352" s="155"/>
      <c r="C352" s="275" t="s">
        <v>482</v>
      </c>
      <c r="D352" s="276"/>
      <c r="E352" s="276"/>
      <c r="F352" s="276"/>
      <c r="G352" s="276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  <c r="S352" s="157"/>
      <c r="T352" s="157"/>
      <c r="U352" s="157"/>
      <c r="V352" s="157"/>
      <c r="W352" s="157"/>
      <c r="X352" s="157"/>
      <c r="Y352" s="147"/>
      <c r="Z352" s="147"/>
      <c r="AA352" s="147"/>
      <c r="AB352" s="147"/>
      <c r="AC352" s="147"/>
      <c r="AD352" s="147"/>
      <c r="AE352" s="147"/>
      <c r="AF352" s="147"/>
      <c r="AG352" s="147" t="s">
        <v>235</v>
      </c>
      <c r="AH352" s="147"/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1" x14ac:dyDescent="0.2">
      <c r="A353" s="168">
        <v>83</v>
      </c>
      <c r="B353" s="169" t="s">
        <v>485</v>
      </c>
      <c r="C353" s="182" t="s">
        <v>486</v>
      </c>
      <c r="D353" s="170" t="s">
        <v>156</v>
      </c>
      <c r="E353" s="171">
        <v>10</v>
      </c>
      <c r="F353" s="172"/>
      <c r="G353" s="173">
        <f>ROUND(E353*F353,2)</f>
        <v>0</v>
      </c>
      <c r="H353" s="158"/>
      <c r="I353" s="157">
        <f>ROUND(E353*H353,2)</f>
        <v>0</v>
      </c>
      <c r="J353" s="158"/>
      <c r="K353" s="157">
        <f>ROUND(E353*J353,2)</f>
        <v>0</v>
      </c>
      <c r="L353" s="157">
        <v>15</v>
      </c>
      <c r="M353" s="157">
        <f>G353*(1+L353/100)</f>
        <v>0</v>
      </c>
      <c r="N353" s="157">
        <v>0</v>
      </c>
      <c r="O353" s="157">
        <f>ROUND(E353*N353,2)</f>
        <v>0</v>
      </c>
      <c r="P353" s="157">
        <v>0</v>
      </c>
      <c r="Q353" s="157">
        <f>ROUND(E353*P353,2)</f>
        <v>0</v>
      </c>
      <c r="R353" s="157"/>
      <c r="S353" s="157" t="s">
        <v>145</v>
      </c>
      <c r="T353" s="157" t="s">
        <v>146</v>
      </c>
      <c r="U353" s="157">
        <v>0.15</v>
      </c>
      <c r="V353" s="157">
        <f>ROUND(E353*U353,2)</f>
        <v>1.5</v>
      </c>
      <c r="W353" s="157"/>
      <c r="X353" s="157" t="s">
        <v>129</v>
      </c>
      <c r="Y353" s="147"/>
      <c r="Z353" s="147"/>
      <c r="AA353" s="147"/>
      <c r="AB353" s="147"/>
      <c r="AC353" s="147"/>
      <c r="AD353" s="147"/>
      <c r="AE353" s="147"/>
      <c r="AF353" s="147"/>
      <c r="AG353" s="147" t="s">
        <v>198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1" x14ac:dyDescent="0.2">
      <c r="A354" s="154"/>
      <c r="B354" s="155"/>
      <c r="C354" s="275" t="s">
        <v>482</v>
      </c>
      <c r="D354" s="276"/>
      <c r="E354" s="276"/>
      <c r="F354" s="276"/>
      <c r="G354" s="276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7"/>
      <c r="Z354" s="147"/>
      <c r="AA354" s="147"/>
      <c r="AB354" s="147"/>
      <c r="AC354" s="147"/>
      <c r="AD354" s="147"/>
      <c r="AE354" s="147"/>
      <c r="AF354" s="147"/>
      <c r="AG354" s="147" t="s">
        <v>235</v>
      </c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1" x14ac:dyDescent="0.2">
      <c r="A355" s="174">
        <v>84</v>
      </c>
      <c r="B355" s="175" t="s">
        <v>487</v>
      </c>
      <c r="C355" s="184" t="s">
        <v>488</v>
      </c>
      <c r="D355" s="176" t="s">
        <v>144</v>
      </c>
      <c r="E355" s="177">
        <v>5</v>
      </c>
      <c r="F355" s="178"/>
      <c r="G355" s="179">
        <f>ROUND(E355*F355,2)</f>
        <v>0</v>
      </c>
      <c r="H355" s="158"/>
      <c r="I355" s="157">
        <f>ROUND(E355*H355,2)</f>
        <v>0</v>
      </c>
      <c r="J355" s="158"/>
      <c r="K355" s="157">
        <f>ROUND(E355*J355,2)</f>
        <v>0</v>
      </c>
      <c r="L355" s="157">
        <v>15</v>
      </c>
      <c r="M355" s="157">
        <f>G355*(1+L355/100)</f>
        <v>0</v>
      </c>
      <c r="N355" s="157">
        <v>0</v>
      </c>
      <c r="O355" s="157">
        <f>ROUND(E355*N355,2)</f>
        <v>0</v>
      </c>
      <c r="P355" s="157">
        <v>0</v>
      </c>
      <c r="Q355" s="157">
        <f>ROUND(E355*P355,2)</f>
        <v>0</v>
      </c>
      <c r="R355" s="157"/>
      <c r="S355" s="157" t="s">
        <v>145</v>
      </c>
      <c r="T355" s="157" t="s">
        <v>146</v>
      </c>
      <c r="U355" s="157">
        <v>0</v>
      </c>
      <c r="V355" s="157">
        <f>ROUND(E355*U355,2)</f>
        <v>0</v>
      </c>
      <c r="W355" s="157"/>
      <c r="X355" s="157" t="s">
        <v>129</v>
      </c>
      <c r="Y355" s="147"/>
      <c r="Z355" s="147"/>
      <c r="AA355" s="147"/>
      <c r="AB355" s="147"/>
      <c r="AC355" s="147"/>
      <c r="AD355" s="147"/>
      <c r="AE355" s="147"/>
      <c r="AF355" s="147"/>
      <c r="AG355" s="147" t="s">
        <v>466</v>
      </c>
      <c r="AH355" s="147"/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1" x14ac:dyDescent="0.2">
      <c r="A356" s="174">
        <v>85</v>
      </c>
      <c r="B356" s="175" t="s">
        <v>489</v>
      </c>
      <c r="C356" s="184" t="s">
        <v>490</v>
      </c>
      <c r="D356" s="176" t="s">
        <v>472</v>
      </c>
      <c r="E356" s="177">
        <v>1</v>
      </c>
      <c r="F356" s="178"/>
      <c r="G356" s="179">
        <f>ROUND(E356*F356,2)</f>
        <v>0</v>
      </c>
      <c r="H356" s="158"/>
      <c r="I356" s="157">
        <f>ROUND(E356*H356,2)</f>
        <v>0</v>
      </c>
      <c r="J356" s="158"/>
      <c r="K356" s="157">
        <f>ROUND(E356*J356,2)</f>
        <v>0</v>
      </c>
      <c r="L356" s="157">
        <v>15</v>
      </c>
      <c r="M356" s="157">
        <f>G356*(1+L356/100)</f>
        <v>0</v>
      </c>
      <c r="N356" s="157">
        <v>0</v>
      </c>
      <c r="O356" s="157">
        <f>ROUND(E356*N356,2)</f>
        <v>0</v>
      </c>
      <c r="P356" s="157">
        <v>0</v>
      </c>
      <c r="Q356" s="157">
        <f>ROUND(E356*P356,2)</f>
        <v>0</v>
      </c>
      <c r="R356" s="157"/>
      <c r="S356" s="157" t="s">
        <v>145</v>
      </c>
      <c r="T356" s="157" t="s">
        <v>146</v>
      </c>
      <c r="U356" s="157">
        <v>0</v>
      </c>
      <c r="V356" s="157">
        <f>ROUND(E356*U356,2)</f>
        <v>0</v>
      </c>
      <c r="W356" s="157"/>
      <c r="X356" s="157" t="s">
        <v>129</v>
      </c>
      <c r="Y356" s="147"/>
      <c r="Z356" s="147"/>
      <c r="AA356" s="147"/>
      <c r="AB356" s="147"/>
      <c r="AC356" s="147"/>
      <c r="AD356" s="147"/>
      <c r="AE356" s="147"/>
      <c r="AF356" s="147"/>
      <c r="AG356" s="147" t="s">
        <v>466</v>
      </c>
      <c r="AH356" s="147"/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1" x14ac:dyDescent="0.2">
      <c r="A357" s="174">
        <v>86</v>
      </c>
      <c r="B357" s="175" t="s">
        <v>491</v>
      </c>
      <c r="C357" s="184" t="s">
        <v>492</v>
      </c>
      <c r="D357" s="176" t="s">
        <v>472</v>
      </c>
      <c r="E357" s="177">
        <v>1</v>
      </c>
      <c r="F357" s="178"/>
      <c r="G357" s="179">
        <f>ROUND(E357*F357,2)</f>
        <v>0</v>
      </c>
      <c r="H357" s="158"/>
      <c r="I357" s="157">
        <f>ROUND(E357*H357,2)</f>
        <v>0</v>
      </c>
      <c r="J357" s="158"/>
      <c r="K357" s="157">
        <f>ROUND(E357*J357,2)</f>
        <v>0</v>
      </c>
      <c r="L357" s="157">
        <v>15</v>
      </c>
      <c r="M357" s="157">
        <f>G357*(1+L357/100)</f>
        <v>0</v>
      </c>
      <c r="N357" s="157">
        <v>0</v>
      </c>
      <c r="O357" s="157">
        <f>ROUND(E357*N357,2)</f>
        <v>0</v>
      </c>
      <c r="P357" s="157">
        <v>0</v>
      </c>
      <c r="Q357" s="157">
        <f>ROUND(E357*P357,2)</f>
        <v>0</v>
      </c>
      <c r="R357" s="157"/>
      <c r="S357" s="157" t="s">
        <v>145</v>
      </c>
      <c r="T357" s="157" t="s">
        <v>146</v>
      </c>
      <c r="U357" s="157">
        <v>0</v>
      </c>
      <c r="V357" s="157">
        <f>ROUND(E357*U357,2)</f>
        <v>0</v>
      </c>
      <c r="W357" s="157"/>
      <c r="X357" s="157" t="s">
        <v>129</v>
      </c>
      <c r="Y357" s="147"/>
      <c r="Z357" s="147"/>
      <c r="AA357" s="147"/>
      <c r="AB357" s="147"/>
      <c r="AC357" s="147"/>
      <c r="AD357" s="147"/>
      <c r="AE357" s="147"/>
      <c r="AF357" s="147"/>
      <c r="AG357" s="147" t="s">
        <v>466</v>
      </c>
      <c r="AH357" s="147"/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x14ac:dyDescent="0.2">
      <c r="A358" s="162" t="s">
        <v>123</v>
      </c>
      <c r="B358" s="163" t="s">
        <v>87</v>
      </c>
      <c r="C358" s="181" t="s">
        <v>88</v>
      </c>
      <c r="D358" s="164"/>
      <c r="E358" s="165"/>
      <c r="F358" s="166"/>
      <c r="G358" s="167">
        <f>SUMIF(AG359:AG386,"&lt;&gt;NOR",G359:G386)</f>
        <v>0</v>
      </c>
      <c r="H358" s="161"/>
      <c r="I358" s="161">
        <f>SUM(I359:I386)</f>
        <v>0</v>
      </c>
      <c r="J358" s="161"/>
      <c r="K358" s="161">
        <f>SUM(K359:K386)</f>
        <v>0</v>
      </c>
      <c r="L358" s="161"/>
      <c r="M358" s="161">
        <f>SUM(M359:M386)</f>
        <v>0</v>
      </c>
      <c r="N358" s="161"/>
      <c r="O358" s="161">
        <f>SUM(O359:O386)</f>
        <v>16.18</v>
      </c>
      <c r="P358" s="161"/>
      <c r="Q358" s="161">
        <f>SUM(Q359:Q386)</f>
        <v>0.18</v>
      </c>
      <c r="R358" s="161"/>
      <c r="S358" s="161"/>
      <c r="T358" s="161"/>
      <c r="U358" s="161"/>
      <c r="V358" s="161">
        <f>SUM(V359:V386)</f>
        <v>515.24</v>
      </c>
      <c r="W358" s="161"/>
      <c r="X358" s="161"/>
      <c r="AG358" t="s">
        <v>124</v>
      </c>
    </row>
    <row r="359" spans="1:60" ht="22.5" outlineLevel="1" x14ac:dyDescent="0.2">
      <c r="A359" s="174">
        <v>87</v>
      </c>
      <c r="B359" s="175" t="s">
        <v>493</v>
      </c>
      <c r="C359" s="184" t="s">
        <v>494</v>
      </c>
      <c r="D359" s="176" t="s">
        <v>595</v>
      </c>
      <c r="E359" s="177">
        <v>391</v>
      </c>
      <c r="F359" s="178"/>
      <c r="G359" s="179">
        <f>ROUND(E359*F359,2)</f>
        <v>0</v>
      </c>
      <c r="H359" s="158"/>
      <c r="I359" s="157">
        <f>ROUND(E359*H359,2)</f>
        <v>0</v>
      </c>
      <c r="J359" s="158"/>
      <c r="K359" s="157">
        <f>ROUND(E359*J359,2)</f>
        <v>0</v>
      </c>
      <c r="L359" s="157">
        <v>15</v>
      </c>
      <c r="M359" s="157">
        <f>G359*(1+L359/100)</f>
        <v>0</v>
      </c>
      <c r="N359" s="157">
        <v>3.32E-3</v>
      </c>
      <c r="O359" s="157">
        <f>ROUND(E359*N359,2)</f>
        <v>1.3</v>
      </c>
      <c r="P359" s="157">
        <v>0</v>
      </c>
      <c r="Q359" s="157">
        <f>ROUND(E359*P359,2)</f>
        <v>0</v>
      </c>
      <c r="R359" s="157"/>
      <c r="S359" s="157" t="s">
        <v>128</v>
      </c>
      <c r="T359" s="157" t="s">
        <v>146</v>
      </c>
      <c r="U359" s="157">
        <v>0.377</v>
      </c>
      <c r="V359" s="157">
        <f>ROUND(E359*U359,2)</f>
        <v>147.41</v>
      </c>
      <c r="W359" s="157"/>
      <c r="X359" s="157" t="s">
        <v>129</v>
      </c>
      <c r="Y359" s="147"/>
      <c r="Z359" s="147"/>
      <c r="AA359" s="147"/>
      <c r="AB359" s="147"/>
      <c r="AC359" s="147"/>
      <c r="AD359" s="147"/>
      <c r="AE359" s="147"/>
      <c r="AF359" s="147"/>
      <c r="AG359" s="147" t="s">
        <v>198</v>
      </c>
      <c r="AH359" s="147"/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ht="22.5" outlineLevel="1" x14ac:dyDescent="0.2">
      <c r="A360" s="168">
        <v>88</v>
      </c>
      <c r="B360" s="169" t="s">
        <v>495</v>
      </c>
      <c r="C360" s="182" t="s">
        <v>496</v>
      </c>
      <c r="D360" s="170" t="s">
        <v>144</v>
      </c>
      <c r="E360" s="171">
        <v>360</v>
      </c>
      <c r="F360" s="172"/>
      <c r="G360" s="173">
        <f>ROUND(E360*F360,2)</f>
        <v>0</v>
      </c>
      <c r="H360" s="158"/>
      <c r="I360" s="157">
        <f>ROUND(E360*H360,2)</f>
        <v>0</v>
      </c>
      <c r="J360" s="158"/>
      <c r="K360" s="157">
        <f>ROUND(E360*J360,2)</f>
        <v>0</v>
      </c>
      <c r="L360" s="157">
        <v>15</v>
      </c>
      <c r="M360" s="157">
        <f>G360*(1+L360/100)</f>
        <v>0</v>
      </c>
      <c r="N360" s="157">
        <v>2.3000000000000001E-4</v>
      </c>
      <c r="O360" s="157">
        <f>ROUND(E360*N360,2)</f>
        <v>0.08</v>
      </c>
      <c r="P360" s="157">
        <v>0</v>
      </c>
      <c r="Q360" s="157">
        <f>ROUND(E360*P360,2)</f>
        <v>0</v>
      </c>
      <c r="R360" s="157"/>
      <c r="S360" s="157" t="s">
        <v>128</v>
      </c>
      <c r="T360" s="157" t="s">
        <v>128</v>
      </c>
      <c r="U360" s="157">
        <v>0.156</v>
      </c>
      <c r="V360" s="157">
        <f>ROUND(E360*U360,2)</f>
        <v>56.16</v>
      </c>
      <c r="W360" s="157"/>
      <c r="X360" s="157" t="s">
        <v>129</v>
      </c>
      <c r="Y360" s="147"/>
      <c r="Z360" s="147"/>
      <c r="AA360" s="147"/>
      <c r="AB360" s="147"/>
      <c r="AC360" s="147"/>
      <c r="AD360" s="147"/>
      <c r="AE360" s="147"/>
      <c r="AF360" s="147"/>
      <c r="AG360" s="147" t="s">
        <v>198</v>
      </c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1" x14ac:dyDescent="0.2">
      <c r="A361" s="154"/>
      <c r="B361" s="155"/>
      <c r="C361" s="183" t="s">
        <v>497</v>
      </c>
      <c r="D361" s="159"/>
      <c r="E361" s="160">
        <v>360</v>
      </c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47"/>
      <c r="Z361" s="147"/>
      <c r="AA361" s="147"/>
      <c r="AB361" s="147"/>
      <c r="AC361" s="147"/>
      <c r="AD361" s="147"/>
      <c r="AE361" s="147"/>
      <c r="AF361" s="147"/>
      <c r="AG361" s="147" t="s">
        <v>132</v>
      </c>
      <c r="AH361" s="147">
        <v>0</v>
      </c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1" x14ac:dyDescent="0.2">
      <c r="A362" s="168">
        <v>89</v>
      </c>
      <c r="B362" s="169" t="s">
        <v>498</v>
      </c>
      <c r="C362" s="182" t="s">
        <v>499</v>
      </c>
      <c r="D362" s="170" t="s">
        <v>144</v>
      </c>
      <c r="E362" s="171">
        <v>340</v>
      </c>
      <c r="F362" s="172"/>
      <c r="G362" s="173">
        <f>ROUND(E362*F362,2)</f>
        <v>0</v>
      </c>
      <c r="H362" s="158"/>
      <c r="I362" s="157">
        <f>ROUND(E362*H362,2)</f>
        <v>0</v>
      </c>
      <c r="J362" s="158"/>
      <c r="K362" s="157">
        <f>ROUND(E362*J362,2)</f>
        <v>0</v>
      </c>
      <c r="L362" s="157">
        <v>15</v>
      </c>
      <c r="M362" s="157">
        <f>G362*(1+L362/100)</f>
        <v>0</v>
      </c>
      <c r="N362" s="157">
        <v>9.8999999999999999E-4</v>
      </c>
      <c r="O362" s="157">
        <f>ROUND(E362*N362,2)</f>
        <v>0.34</v>
      </c>
      <c r="P362" s="157">
        <v>0</v>
      </c>
      <c r="Q362" s="157">
        <f>ROUND(E362*P362,2)</f>
        <v>0</v>
      </c>
      <c r="R362" s="157"/>
      <c r="S362" s="157" t="s">
        <v>128</v>
      </c>
      <c r="T362" s="157" t="s">
        <v>128</v>
      </c>
      <c r="U362" s="157">
        <v>0.40799999999999997</v>
      </c>
      <c r="V362" s="157">
        <f>ROUND(E362*U362,2)</f>
        <v>138.72</v>
      </c>
      <c r="W362" s="157"/>
      <c r="X362" s="157" t="s">
        <v>129</v>
      </c>
      <c r="Y362" s="147"/>
      <c r="Z362" s="147"/>
      <c r="AA362" s="147"/>
      <c r="AB362" s="147"/>
      <c r="AC362" s="147"/>
      <c r="AD362" s="147"/>
      <c r="AE362" s="147"/>
      <c r="AF362" s="147"/>
      <c r="AG362" s="147" t="s">
        <v>198</v>
      </c>
      <c r="AH362" s="147"/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1" x14ac:dyDescent="0.2">
      <c r="A363" s="154"/>
      <c r="B363" s="155"/>
      <c r="C363" s="183" t="s">
        <v>500</v>
      </c>
      <c r="D363" s="159"/>
      <c r="E363" s="160">
        <v>16</v>
      </c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7"/>
      <c r="Z363" s="147"/>
      <c r="AA363" s="147"/>
      <c r="AB363" s="147"/>
      <c r="AC363" s="147"/>
      <c r="AD363" s="147"/>
      <c r="AE363" s="147"/>
      <c r="AF363" s="147"/>
      <c r="AG363" s="147" t="s">
        <v>132</v>
      </c>
      <c r="AH363" s="147">
        <v>0</v>
      </c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1" x14ac:dyDescent="0.2">
      <c r="A364" s="154"/>
      <c r="B364" s="155"/>
      <c r="C364" s="183" t="s">
        <v>501</v>
      </c>
      <c r="D364" s="159"/>
      <c r="E364" s="160">
        <v>24</v>
      </c>
      <c r="F364" s="157"/>
      <c r="G364" s="157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  <c r="S364" s="157"/>
      <c r="T364" s="157"/>
      <c r="U364" s="157"/>
      <c r="V364" s="157"/>
      <c r="W364" s="157"/>
      <c r="X364" s="157"/>
      <c r="Y364" s="147"/>
      <c r="Z364" s="147"/>
      <c r="AA364" s="147"/>
      <c r="AB364" s="147"/>
      <c r="AC364" s="147"/>
      <c r="AD364" s="147"/>
      <c r="AE364" s="147"/>
      <c r="AF364" s="147"/>
      <c r="AG364" s="147" t="s">
        <v>132</v>
      </c>
      <c r="AH364" s="147">
        <v>0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1" x14ac:dyDescent="0.2">
      <c r="A365" s="154"/>
      <c r="B365" s="155"/>
      <c r="C365" s="183" t="s">
        <v>502</v>
      </c>
      <c r="D365" s="159"/>
      <c r="E365" s="160">
        <v>60</v>
      </c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47"/>
      <c r="Z365" s="147"/>
      <c r="AA365" s="147"/>
      <c r="AB365" s="147"/>
      <c r="AC365" s="147"/>
      <c r="AD365" s="147"/>
      <c r="AE365" s="147"/>
      <c r="AF365" s="147"/>
      <c r="AG365" s="147" t="s">
        <v>132</v>
      </c>
      <c r="AH365" s="147">
        <v>0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1" x14ac:dyDescent="0.2">
      <c r="A366" s="154"/>
      <c r="B366" s="155"/>
      <c r="C366" s="183" t="s">
        <v>503</v>
      </c>
      <c r="D366" s="159"/>
      <c r="E366" s="160">
        <v>126</v>
      </c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47"/>
      <c r="Z366" s="147"/>
      <c r="AA366" s="147"/>
      <c r="AB366" s="147"/>
      <c r="AC366" s="147"/>
      <c r="AD366" s="147"/>
      <c r="AE366" s="147"/>
      <c r="AF366" s="147"/>
      <c r="AG366" s="147" t="s">
        <v>132</v>
      </c>
      <c r="AH366" s="147">
        <v>0</v>
      </c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1" x14ac:dyDescent="0.2">
      <c r="A367" s="154"/>
      <c r="B367" s="155"/>
      <c r="C367" s="183" t="s">
        <v>504</v>
      </c>
      <c r="D367" s="159"/>
      <c r="E367" s="160">
        <v>5</v>
      </c>
      <c r="F367" s="157"/>
      <c r="G367" s="157"/>
      <c r="H367" s="157"/>
      <c r="I367" s="157"/>
      <c r="J367" s="157"/>
      <c r="K367" s="157"/>
      <c r="L367" s="157"/>
      <c r="M367" s="157"/>
      <c r="N367" s="157"/>
      <c r="O367" s="157"/>
      <c r="P367" s="157"/>
      <c r="Q367" s="157"/>
      <c r="R367" s="157"/>
      <c r="S367" s="157"/>
      <c r="T367" s="157"/>
      <c r="U367" s="157"/>
      <c r="V367" s="157"/>
      <c r="W367" s="157"/>
      <c r="X367" s="157"/>
      <c r="Y367" s="147"/>
      <c r="Z367" s="147"/>
      <c r="AA367" s="147"/>
      <c r="AB367" s="147"/>
      <c r="AC367" s="147"/>
      <c r="AD367" s="147"/>
      <c r="AE367" s="147"/>
      <c r="AF367" s="147"/>
      <c r="AG367" s="147" t="s">
        <v>132</v>
      </c>
      <c r="AH367" s="147">
        <v>0</v>
      </c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 x14ac:dyDescent="0.2">
      <c r="A368" s="154"/>
      <c r="B368" s="155"/>
      <c r="C368" s="183" t="s">
        <v>505</v>
      </c>
      <c r="D368" s="159"/>
      <c r="E368" s="160">
        <v>50</v>
      </c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7"/>
      <c r="Z368" s="147"/>
      <c r="AA368" s="147"/>
      <c r="AB368" s="147"/>
      <c r="AC368" s="147"/>
      <c r="AD368" s="147"/>
      <c r="AE368" s="147"/>
      <c r="AF368" s="147"/>
      <c r="AG368" s="147" t="s">
        <v>132</v>
      </c>
      <c r="AH368" s="147">
        <v>0</v>
      </c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1" x14ac:dyDescent="0.2">
      <c r="A369" s="154"/>
      <c r="B369" s="155"/>
      <c r="C369" s="183" t="s">
        <v>506</v>
      </c>
      <c r="D369" s="159"/>
      <c r="E369" s="160">
        <v>9</v>
      </c>
      <c r="F369" s="157"/>
      <c r="G369" s="157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47"/>
      <c r="Z369" s="147"/>
      <c r="AA369" s="147"/>
      <c r="AB369" s="147"/>
      <c r="AC369" s="147"/>
      <c r="AD369" s="147"/>
      <c r="AE369" s="147"/>
      <c r="AF369" s="147"/>
      <c r="AG369" s="147" t="s">
        <v>132</v>
      </c>
      <c r="AH369" s="147">
        <v>0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1" x14ac:dyDescent="0.2">
      <c r="A370" s="154"/>
      <c r="B370" s="155"/>
      <c r="C370" s="183" t="s">
        <v>507</v>
      </c>
      <c r="D370" s="159"/>
      <c r="E370" s="160">
        <v>10</v>
      </c>
      <c r="F370" s="157"/>
      <c r="G370" s="157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  <c r="S370" s="157"/>
      <c r="T370" s="157"/>
      <c r="U370" s="157"/>
      <c r="V370" s="157"/>
      <c r="W370" s="157"/>
      <c r="X370" s="157"/>
      <c r="Y370" s="147"/>
      <c r="Z370" s="147"/>
      <c r="AA370" s="147"/>
      <c r="AB370" s="147"/>
      <c r="AC370" s="147"/>
      <c r="AD370" s="147"/>
      <c r="AE370" s="147"/>
      <c r="AF370" s="147"/>
      <c r="AG370" s="147" t="s">
        <v>132</v>
      </c>
      <c r="AH370" s="147">
        <v>0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1" x14ac:dyDescent="0.2">
      <c r="A371" s="154"/>
      <c r="B371" s="155"/>
      <c r="C371" s="183" t="s">
        <v>508</v>
      </c>
      <c r="D371" s="159"/>
      <c r="E371" s="160">
        <v>4</v>
      </c>
      <c r="F371" s="157"/>
      <c r="G371" s="157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47"/>
      <c r="Z371" s="147"/>
      <c r="AA371" s="147"/>
      <c r="AB371" s="147"/>
      <c r="AC371" s="147"/>
      <c r="AD371" s="147"/>
      <c r="AE371" s="147"/>
      <c r="AF371" s="147"/>
      <c r="AG371" s="147" t="s">
        <v>132</v>
      </c>
      <c r="AH371" s="147">
        <v>0</v>
      </c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1" x14ac:dyDescent="0.2">
      <c r="A372" s="154"/>
      <c r="B372" s="155"/>
      <c r="C372" s="183" t="s">
        <v>509</v>
      </c>
      <c r="D372" s="159"/>
      <c r="E372" s="160">
        <v>36</v>
      </c>
      <c r="F372" s="157"/>
      <c r="G372" s="157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  <c r="S372" s="157"/>
      <c r="T372" s="157"/>
      <c r="U372" s="157"/>
      <c r="V372" s="157"/>
      <c r="W372" s="157"/>
      <c r="X372" s="157"/>
      <c r="Y372" s="147"/>
      <c r="Z372" s="147"/>
      <c r="AA372" s="147"/>
      <c r="AB372" s="147"/>
      <c r="AC372" s="147"/>
      <c r="AD372" s="147"/>
      <c r="AE372" s="147"/>
      <c r="AF372" s="147"/>
      <c r="AG372" s="147" t="s">
        <v>132</v>
      </c>
      <c r="AH372" s="147">
        <v>0</v>
      </c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1" x14ac:dyDescent="0.2">
      <c r="A373" s="168">
        <v>90</v>
      </c>
      <c r="B373" s="169" t="s">
        <v>510</v>
      </c>
      <c r="C373" s="182" t="s">
        <v>511</v>
      </c>
      <c r="D373" s="170" t="s">
        <v>144</v>
      </c>
      <c r="E373" s="171">
        <v>10</v>
      </c>
      <c r="F373" s="172"/>
      <c r="G373" s="173">
        <f>ROUND(E373*F373,2)</f>
        <v>0</v>
      </c>
      <c r="H373" s="158"/>
      <c r="I373" s="157">
        <f>ROUND(E373*H373,2)</f>
        <v>0</v>
      </c>
      <c r="J373" s="158"/>
      <c r="K373" s="157">
        <f>ROUND(E373*J373,2)</f>
        <v>0</v>
      </c>
      <c r="L373" s="157">
        <v>15</v>
      </c>
      <c r="M373" s="157">
        <f>G373*(1+L373/100)</f>
        <v>0</v>
      </c>
      <c r="N373" s="157">
        <v>0</v>
      </c>
      <c r="O373" s="157">
        <f>ROUND(E373*N373,2)</f>
        <v>0</v>
      </c>
      <c r="P373" s="157">
        <v>8.0000000000000002E-3</v>
      </c>
      <c r="Q373" s="157">
        <f>ROUND(E373*P373,2)</f>
        <v>0.08</v>
      </c>
      <c r="R373" s="157"/>
      <c r="S373" s="157" t="s">
        <v>128</v>
      </c>
      <c r="T373" s="157" t="s">
        <v>128</v>
      </c>
      <c r="U373" s="157">
        <v>0.10199999999999999</v>
      </c>
      <c r="V373" s="157">
        <f>ROUND(E373*U373,2)</f>
        <v>1.02</v>
      </c>
      <c r="W373" s="157"/>
      <c r="X373" s="157" t="s">
        <v>129</v>
      </c>
      <c r="Y373" s="147"/>
      <c r="Z373" s="147"/>
      <c r="AA373" s="147"/>
      <c r="AB373" s="147"/>
      <c r="AC373" s="147"/>
      <c r="AD373" s="147"/>
      <c r="AE373" s="147"/>
      <c r="AF373" s="147"/>
      <c r="AG373" s="147" t="s">
        <v>198</v>
      </c>
      <c r="AH373" s="147"/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1" x14ac:dyDescent="0.2">
      <c r="A374" s="154"/>
      <c r="B374" s="155"/>
      <c r="C374" s="183" t="s">
        <v>597</v>
      </c>
      <c r="D374" s="159"/>
      <c r="E374" s="160">
        <v>10</v>
      </c>
      <c r="F374" s="157"/>
      <c r="G374" s="157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47"/>
      <c r="Z374" s="147"/>
      <c r="AA374" s="147"/>
      <c r="AB374" s="147"/>
      <c r="AC374" s="147"/>
      <c r="AD374" s="147"/>
      <c r="AE374" s="147"/>
      <c r="AF374" s="147"/>
      <c r="AG374" s="147" t="s">
        <v>132</v>
      </c>
      <c r="AH374" s="147">
        <v>0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1" x14ac:dyDescent="0.2">
      <c r="A375" s="168">
        <v>91</v>
      </c>
      <c r="B375" s="169" t="s">
        <v>512</v>
      </c>
      <c r="C375" s="182" t="s">
        <v>513</v>
      </c>
      <c r="D375" s="170" t="s">
        <v>188</v>
      </c>
      <c r="E375" s="171">
        <v>8.52</v>
      </c>
      <c r="F375" s="172"/>
      <c r="G375" s="173">
        <f>ROUND(E375*F375,2)</f>
        <v>0</v>
      </c>
      <c r="H375" s="158"/>
      <c r="I375" s="157">
        <f>ROUND(E375*H375,2)</f>
        <v>0</v>
      </c>
      <c r="J375" s="158"/>
      <c r="K375" s="157">
        <f>ROUND(E375*J375,2)</f>
        <v>0</v>
      </c>
      <c r="L375" s="157">
        <v>15</v>
      </c>
      <c r="M375" s="157">
        <f>G375*(1+L375/100)</f>
        <v>0</v>
      </c>
      <c r="N375" s="157">
        <v>2.3570000000000001E-2</v>
      </c>
      <c r="O375" s="157">
        <f>ROUND(E375*N375,2)</f>
        <v>0.2</v>
      </c>
      <c r="P375" s="157">
        <v>0</v>
      </c>
      <c r="Q375" s="157">
        <f>ROUND(E375*P375,2)</f>
        <v>0</v>
      </c>
      <c r="R375" s="157"/>
      <c r="S375" s="157" t="s">
        <v>128</v>
      </c>
      <c r="T375" s="157" t="s">
        <v>128</v>
      </c>
      <c r="U375" s="157">
        <v>0</v>
      </c>
      <c r="V375" s="157">
        <f>ROUND(E375*U375,2)</f>
        <v>0</v>
      </c>
      <c r="W375" s="157"/>
      <c r="X375" s="157" t="s">
        <v>129</v>
      </c>
      <c r="Y375" s="147"/>
      <c r="Z375" s="147"/>
      <c r="AA375" s="147"/>
      <c r="AB375" s="147"/>
      <c r="AC375" s="147"/>
      <c r="AD375" s="147"/>
      <c r="AE375" s="147"/>
      <c r="AF375" s="147"/>
      <c r="AG375" s="147" t="s">
        <v>198</v>
      </c>
      <c r="AH375" s="147"/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1" x14ac:dyDescent="0.2">
      <c r="A376" s="154"/>
      <c r="B376" s="155"/>
      <c r="C376" s="183" t="s">
        <v>514</v>
      </c>
      <c r="D376" s="159"/>
      <c r="E376" s="160"/>
      <c r="F376" s="157"/>
      <c r="G376" s="157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47"/>
      <c r="Z376" s="147"/>
      <c r="AA376" s="147"/>
      <c r="AB376" s="147"/>
      <c r="AC376" s="147"/>
      <c r="AD376" s="147"/>
      <c r="AE376" s="147"/>
      <c r="AF376" s="147"/>
      <c r="AG376" s="147" t="s">
        <v>132</v>
      </c>
      <c r="AH376" s="147">
        <v>0</v>
      </c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ht="22.5" outlineLevel="1" x14ac:dyDescent="0.2">
      <c r="A377" s="154"/>
      <c r="B377" s="155"/>
      <c r="C377" s="183" t="s">
        <v>515</v>
      </c>
      <c r="D377" s="159"/>
      <c r="E377" s="160">
        <v>7.02</v>
      </c>
      <c r="F377" s="157"/>
      <c r="G377" s="157"/>
      <c r="H377" s="157"/>
      <c r="I377" s="157"/>
      <c r="J377" s="157"/>
      <c r="K377" s="157"/>
      <c r="L377" s="157"/>
      <c r="M377" s="157"/>
      <c r="N377" s="157"/>
      <c r="O377" s="157"/>
      <c r="P377" s="157"/>
      <c r="Q377" s="157"/>
      <c r="R377" s="157"/>
      <c r="S377" s="157"/>
      <c r="T377" s="157"/>
      <c r="U377" s="157"/>
      <c r="V377" s="157"/>
      <c r="W377" s="157"/>
      <c r="X377" s="157"/>
      <c r="Y377" s="147"/>
      <c r="Z377" s="147"/>
      <c r="AA377" s="147"/>
      <c r="AB377" s="147"/>
      <c r="AC377" s="147"/>
      <c r="AD377" s="147"/>
      <c r="AE377" s="147"/>
      <c r="AF377" s="147"/>
      <c r="AG377" s="147" t="s">
        <v>132</v>
      </c>
      <c r="AH377" s="147">
        <v>0</v>
      </c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1" x14ac:dyDescent="0.2">
      <c r="A378" s="154"/>
      <c r="B378" s="155"/>
      <c r="C378" s="183" t="s">
        <v>516</v>
      </c>
      <c r="D378" s="159"/>
      <c r="E378" s="160">
        <v>1.5</v>
      </c>
      <c r="F378" s="157"/>
      <c r="G378" s="157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57"/>
      <c r="Y378" s="147"/>
      <c r="Z378" s="147"/>
      <c r="AA378" s="147"/>
      <c r="AB378" s="147"/>
      <c r="AC378" s="147"/>
      <c r="AD378" s="147"/>
      <c r="AE378" s="147"/>
      <c r="AF378" s="147"/>
      <c r="AG378" s="147" t="s">
        <v>132</v>
      </c>
      <c r="AH378" s="147">
        <v>0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1" x14ac:dyDescent="0.2">
      <c r="A379" s="168">
        <v>92</v>
      </c>
      <c r="B379" s="169" t="s">
        <v>517</v>
      </c>
      <c r="C379" s="182" t="s">
        <v>518</v>
      </c>
      <c r="D379" s="170" t="s">
        <v>179</v>
      </c>
      <c r="E379" s="171">
        <v>162.25</v>
      </c>
      <c r="F379" s="172"/>
      <c r="G379" s="173">
        <f>ROUND(E379*F379,2)</f>
        <v>0</v>
      </c>
      <c r="H379" s="158"/>
      <c r="I379" s="157">
        <f>ROUND(E379*H379,2)</f>
        <v>0</v>
      </c>
      <c r="J379" s="158"/>
      <c r="K379" s="157">
        <f>ROUND(E379*J379,2)</f>
        <v>0</v>
      </c>
      <c r="L379" s="157">
        <v>15</v>
      </c>
      <c r="M379" s="157">
        <f>G379*(1+L379/100)</f>
        <v>0</v>
      </c>
      <c r="N379" s="157">
        <v>5.8959999999999999E-2</v>
      </c>
      <c r="O379" s="157">
        <f>ROUND(E379*N379,2)</f>
        <v>9.57</v>
      </c>
      <c r="P379" s="157">
        <v>0</v>
      </c>
      <c r="Q379" s="157">
        <f>ROUND(E379*P379,2)</f>
        <v>0</v>
      </c>
      <c r="R379" s="157"/>
      <c r="S379" s="157" t="s">
        <v>145</v>
      </c>
      <c r="T379" s="157" t="s">
        <v>146</v>
      </c>
      <c r="U379" s="157">
        <v>0.88500000000000001</v>
      </c>
      <c r="V379" s="157">
        <f>ROUND(E379*U379,2)</f>
        <v>143.59</v>
      </c>
      <c r="W379" s="157"/>
      <c r="X379" s="157" t="s">
        <v>129</v>
      </c>
      <c r="Y379" s="147"/>
      <c r="Z379" s="147"/>
      <c r="AA379" s="147"/>
      <c r="AB379" s="147"/>
      <c r="AC379" s="147"/>
      <c r="AD379" s="147"/>
      <c r="AE379" s="147"/>
      <c r="AF379" s="147"/>
      <c r="AG379" s="147" t="s">
        <v>198</v>
      </c>
      <c r="AH379" s="147"/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1" x14ac:dyDescent="0.2">
      <c r="A380" s="154"/>
      <c r="B380" s="155"/>
      <c r="C380" s="183" t="s">
        <v>519</v>
      </c>
      <c r="D380" s="159"/>
      <c r="E380" s="160">
        <v>162.25</v>
      </c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47"/>
      <c r="Z380" s="147"/>
      <c r="AA380" s="147"/>
      <c r="AB380" s="147"/>
      <c r="AC380" s="147"/>
      <c r="AD380" s="147"/>
      <c r="AE380" s="147"/>
      <c r="AF380" s="147"/>
      <c r="AG380" s="147" t="s">
        <v>132</v>
      </c>
      <c r="AH380" s="147">
        <v>0</v>
      </c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1" x14ac:dyDescent="0.2">
      <c r="A381" s="174">
        <v>93</v>
      </c>
      <c r="B381" s="175" t="s">
        <v>520</v>
      </c>
      <c r="C381" s="184" t="s">
        <v>521</v>
      </c>
      <c r="D381" s="176" t="s">
        <v>179</v>
      </c>
      <c r="E381" s="177">
        <v>32</v>
      </c>
      <c r="F381" s="178"/>
      <c r="G381" s="179">
        <f>ROUND(E381*F381,2)</f>
        <v>0</v>
      </c>
      <c r="H381" s="158"/>
      <c r="I381" s="157">
        <f>ROUND(E381*H381,2)</f>
        <v>0</v>
      </c>
      <c r="J381" s="158"/>
      <c r="K381" s="157">
        <f>ROUND(E381*J381,2)</f>
        <v>0</v>
      </c>
      <c r="L381" s="157">
        <v>15</v>
      </c>
      <c r="M381" s="157">
        <f>G381*(1+L381/100)</f>
        <v>0</v>
      </c>
      <c r="N381" s="157">
        <v>0</v>
      </c>
      <c r="O381" s="157">
        <f>ROUND(E381*N381,2)</f>
        <v>0</v>
      </c>
      <c r="P381" s="157">
        <v>0</v>
      </c>
      <c r="Q381" s="157">
        <f>ROUND(E381*P381,2)</f>
        <v>0</v>
      </c>
      <c r="R381" s="157"/>
      <c r="S381" s="157" t="s">
        <v>145</v>
      </c>
      <c r="T381" s="157" t="s">
        <v>146</v>
      </c>
      <c r="U381" s="157">
        <v>0</v>
      </c>
      <c r="V381" s="157">
        <f>ROUND(E381*U381,2)</f>
        <v>0</v>
      </c>
      <c r="W381" s="157"/>
      <c r="X381" s="157" t="s">
        <v>129</v>
      </c>
      <c r="Y381" s="147"/>
      <c r="Z381" s="147"/>
      <c r="AA381" s="147"/>
      <c r="AB381" s="147"/>
      <c r="AC381" s="147"/>
      <c r="AD381" s="147"/>
      <c r="AE381" s="147"/>
      <c r="AF381" s="147"/>
      <c r="AG381" s="147" t="s">
        <v>198</v>
      </c>
      <c r="AH381" s="147"/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ht="22.5" outlineLevel="1" x14ac:dyDescent="0.2">
      <c r="A382" s="174">
        <v>94</v>
      </c>
      <c r="B382" s="175" t="s">
        <v>522</v>
      </c>
      <c r="C382" s="184" t="s">
        <v>523</v>
      </c>
      <c r="D382" s="176" t="s">
        <v>179</v>
      </c>
      <c r="E382" s="177">
        <v>20</v>
      </c>
      <c r="F382" s="178"/>
      <c r="G382" s="179">
        <f>ROUND(E382*F382,2)</f>
        <v>0</v>
      </c>
      <c r="H382" s="158"/>
      <c r="I382" s="157">
        <f>ROUND(E382*H382,2)</f>
        <v>0</v>
      </c>
      <c r="J382" s="158"/>
      <c r="K382" s="157">
        <f>ROUND(E382*J382,2)</f>
        <v>0</v>
      </c>
      <c r="L382" s="157">
        <v>15</v>
      </c>
      <c r="M382" s="157">
        <f>G382*(1+L382/100)</f>
        <v>0</v>
      </c>
      <c r="N382" s="157">
        <v>0</v>
      </c>
      <c r="O382" s="157">
        <f>ROUND(E382*N382,2)</f>
        <v>0</v>
      </c>
      <c r="P382" s="157">
        <v>5.0000000000000001E-3</v>
      </c>
      <c r="Q382" s="157">
        <f>ROUND(E382*P382,2)</f>
        <v>0.1</v>
      </c>
      <c r="R382" s="157"/>
      <c r="S382" s="157" t="s">
        <v>145</v>
      </c>
      <c r="T382" s="157" t="s">
        <v>146</v>
      </c>
      <c r="U382" s="157">
        <v>1.417</v>
      </c>
      <c r="V382" s="157">
        <f>ROUND(E382*U382,2)</f>
        <v>28.34</v>
      </c>
      <c r="W382" s="157"/>
      <c r="X382" s="157" t="s">
        <v>129</v>
      </c>
      <c r="Y382" s="147"/>
      <c r="Z382" s="147"/>
      <c r="AA382" s="147"/>
      <c r="AB382" s="147"/>
      <c r="AC382" s="147"/>
      <c r="AD382" s="147"/>
      <c r="AE382" s="147"/>
      <c r="AF382" s="147"/>
      <c r="AG382" s="147" t="s">
        <v>198</v>
      </c>
      <c r="AH382" s="147"/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1" x14ac:dyDescent="0.2">
      <c r="A383" s="174">
        <v>95</v>
      </c>
      <c r="B383" s="175" t="s">
        <v>524</v>
      </c>
      <c r="C383" s="184" t="s">
        <v>596</v>
      </c>
      <c r="D383" s="176" t="s">
        <v>179</v>
      </c>
      <c r="E383" s="177">
        <v>27.586200000000002</v>
      </c>
      <c r="F383" s="178"/>
      <c r="G383" s="179">
        <f>ROUND(E383*F383,2)</f>
        <v>0</v>
      </c>
      <c r="H383" s="158"/>
      <c r="I383" s="157">
        <f>ROUND(E383*H383,2)</f>
        <v>0</v>
      </c>
      <c r="J383" s="158"/>
      <c r="K383" s="157">
        <f>ROUND(E383*J383,2)</f>
        <v>0</v>
      </c>
      <c r="L383" s="157">
        <v>15</v>
      </c>
      <c r="M383" s="157">
        <f>G383*(1+L383/100)</f>
        <v>0</v>
      </c>
      <c r="N383" s="157">
        <v>0</v>
      </c>
      <c r="O383" s="157">
        <f>ROUND(E383*N383,2)</f>
        <v>0</v>
      </c>
      <c r="P383" s="157">
        <v>0</v>
      </c>
      <c r="Q383" s="157">
        <f>ROUND(E383*P383,2)</f>
        <v>0</v>
      </c>
      <c r="R383" s="157"/>
      <c r="S383" s="157" t="s">
        <v>145</v>
      </c>
      <c r="T383" s="157" t="s">
        <v>146</v>
      </c>
      <c r="U383" s="157">
        <v>0</v>
      </c>
      <c r="V383" s="157">
        <f>ROUND(E383*U383,2)</f>
        <v>0</v>
      </c>
      <c r="W383" s="157"/>
      <c r="X383" s="157" t="s">
        <v>129</v>
      </c>
      <c r="Y383" s="147"/>
      <c r="Z383" s="147"/>
      <c r="AA383" s="147"/>
      <c r="AB383" s="147"/>
      <c r="AC383" s="147"/>
      <c r="AD383" s="147"/>
      <c r="AE383" s="147"/>
      <c r="AF383" s="147"/>
      <c r="AG383" s="147" t="s">
        <v>198</v>
      </c>
      <c r="AH383" s="147"/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ht="22.5" outlineLevel="1" x14ac:dyDescent="0.2">
      <c r="A384" s="168">
        <v>96</v>
      </c>
      <c r="B384" s="169" t="s">
        <v>280</v>
      </c>
      <c r="C384" s="182" t="s">
        <v>591</v>
      </c>
      <c r="D384" s="170" t="s">
        <v>188</v>
      </c>
      <c r="E384" s="171">
        <v>8.52</v>
      </c>
      <c r="F384" s="172"/>
      <c r="G384" s="173">
        <f>ROUND(E384*F384,2)</f>
        <v>0</v>
      </c>
      <c r="H384" s="158"/>
      <c r="I384" s="157">
        <f>ROUND(E384*H384,2)</f>
        <v>0</v>
      </c>
      <c r="J384" s="158"/>
      <c r="K384" s="157">
        <f>ROUND(E384*J384,2)</f>
        <v>0</v>
      </c>
      <c r="L384" s="157">
        <v>15</v>
      </c>
      <c r="M384" s="157">
        <f>G384*(1+L384/100)</f>
        <v>0</v>
      </c>
      <c r="N384" s="157">
        <v>0.55000000000000004</v>
      </c>
      <c r="O384" s="157">
        <f>ROUND(E384*N384,2)</f>
        <v>4.6900000000000004</v>
      </c>
      <c r="P384" s="157">
        <v>0</v>
      </c>
      <c r="Q384" s="157">
        <f>ROUND(E384*P384,2)</f>
        <v>0</v>
      </c>
      <c r="R384" s="157"/>
      <c r="S384" s="157" t="s">
        <v>128</v>
      </c>
      <c r="T384" s="157" t="s">
        <v>146</v>
      </c>
      <c r="U384" s="157">
        <v>0</v>
      </c>
      <c r="V384" s="157">
        <f>ROUND(E384*U384,2)</f>
        <v>0</v>
      </c>
      <c r="W384" s="157"/>
      <c r="X384" s="157" t="s">
        <v>525</v>
      </c>
      <c r="Y384" s="147"/>
      <c r="Z384" s="147"/>
      <c r="AA384" s="147"/>
      <c r="AB384" s="147"/>
      <c r="AC384" s="147"/>
      <c r="AD384" s="147"/>
      <c r="AE384" s="147"/>
      <c r="AF384" s="147"/>
      <c r="AG384" s="147" t="s">
        <v>526</v>
      </c>
      <c r="AH384" s="147"/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1" x14ac:dyDescent="0.2">
      <c r="A385" s="154"/>
      <c r="B385" s="155"/>
      <c r="C385" s="183" t="s">
        <v>527</v>
      </c>
      <c r="D385" s="159"/>
      <c r="E385" s="160">
        <v>7.02</v>
      </c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57"/>
      <c r="Y385" s="147"/>
      <c r="Z385" s="147"/>
      <c r="AA385" s="147"/>
      <c r="AB385" s="147"/>
      <c r="AC385" s="147"/>
      <c r="AD385" s="147"/>
      <c r="AE385" s="147"/>
      <c r="AF385" s="147"/>
      <c r="AG385" s="147" t="s">
        <v>132</v>
      </c>
      <c r="AH385" s="147">
        <v>0</v>
      </c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1" x14ac:dyDescent="0.2">
      <c r="A386" s="154"/>
      <c r="B386" s="155"/>
      <c r="C386" s="183" t="s">
        <v>528</v>
      </c>
      <c r="D386" s="159"/>
      <c r="E386" s="160">
        <v>1.5</v>
      </c>
      <c r="F386" s="157"/>
      <c r="G386" s="157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  <c r="S386" s="157"/>
      <c r="T386" s="157"/>
      <c r="U386" s="157"/>
      <c r="V386" s="157"/>
      <c r="W386" s="157"/>
      <c r="X386" s="157"/>
      <c r="Y386" s="147"/>
      <c r="Z386" s="147"/>
      <c r="AA386" s="147"/>
      <c r="AB386" s="147"/>
      <c r="AC386" s="147"/>
      <c r="AD386" s="147"/>
      <c r="AE386" s="147"/>
      <c r="AF386" s="147"/>
      <c r="AG386" s="147" t="s">
        <v>132</v>
      </c>
      <c r="AH386" s="147">
        <v>0</v>
      </c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x14ac:dyDescent="0.2">
      <c r="A387" s="162" t="s">
        <v>123</v>
      </c>
      <c r="B387" s="163" t="s">
        <v>89</v>
      </c>
      <c r="C387" s="181" t="s">
        <v>90</v>
      </c>
      <c r="D387" s="164"/>
      <c r="E387" s="165"/>
      <c r="F387" s="166"/>
      <c r="G387" s="167">
        <f>SUMIF(AG388:AG398,"&lt;&gt;NOR",G388:G398)</f>
        <v>0</v>
      </c>
      <c r="H387" s="161"/>
      <c r="I387" s="161">
        <f>SUM(I388:I398)</f>
        <v>0</v>
      </c>
      <c r="J387" s="161"/>
      <c r="K387" s="161">
        <f>SUM(K388:K398)</f>
        <v>0</v>
      </c>
      <c r="L387" s="161"/>
      <c r="M387" s="161">
        <f>SUM(M388:M398)</f>
        <v>0</v>
      </c>
      <c r="N387" s="161"/>
      <c r="O387" s="161">
        <f>SUM(O388:O398)</f>
        <v>0.09</v>
      </c>
      <c r="P387" s="161"/>
      <c r="Q387" s="161">
        <f>SUM(Q388:Q398)</f>
        <v>0</v>
      </c>
      <c r="R387" s="161"/>
      <c r="S387" s="161"/>
      <c r="T387" s="161"/>
      <c r="U387" s="161"/>
      <c r="V387" s="161">
        <f>SUM(V388:V398)</f>
        <v>84.97</v>
      </c>
      <c r="W387" s="161"/>
      <c r="X387" s="161"/>
      <c r="AG387" t="s">
        <v>124</v>
      </c>
    </row>
    <row r="388" spans="1:60" ht="22.5" outlineLevel="1" x14ac:dyDescent="0.2">
      <c r="A388" s="168">
        <v>97</v>
      </c>
      <c r="B388" s="169" t="s">
        <v>529</v>
      </c>
      <c r="C388" s="182" t="s">
        <v>530</v>
      </c>
      <c r="D388" s="170" t="s">
        <v>179</v>
      </c>
      <c r="E388" s="171">
        <v>20</v>
      </c>
      <c r="F388" s="172"/>
      <c r="G388" s="173">
        <f>ROUND(E388*F388,2)</f>
        <v>0</v>
      </c>
      <c r="H388" s="158"/>
      <c r="I388" s="157">
        <f>ROUND(E388*H388,2)</f>
        <v>0</v>
      </c>
      <c r="J388" s="158"/>
      <c r="K388" s="157">
        <f>ROUND(E388*J388,2)</f>
        <v>0</v>
      </c>
      <c r="L388" s="157">
        <v>15</v>
      </c>
      <c r="M388" s="157">
        <f>G388*(1+L388/100)</f>
        <v>0</v>
      </c>
      <c r="N388" s="157">
        <v>1.0000000000000001E-5</v>
      </c>
      <c r="O388" s="157">
        <f>ROUND(E388*N388,2)</f>
        <v>0</v>
      </c>
      <c r="P388" s="157">
        <v>0</v>
      </c>
      <c r="Q388" s="157">
        <f>ROUND(E388*P388,2)</f>
        <v>0</v>
      </c>
      <c r="R388" s="157"/>
      <c r="S388" s="157" t="s">
        <v>128</v>
      </c>
      <c r="T388" s="157" t="s">
        <v>128</v>
      </c>
      <c r="U388" s="157">
        <v>7.1999999999999995E-2</v>
      </c>
      <c r="V388" s="157">
        <f>ROUND(E388*U388,2)</f>
        <v>1.44</v>
      </c>
      <c r="W388" s="157"/>
      <c r="X388" s="157" t="s">
        <v>129</v>
      </c>
      <c r="Y388" s="147"/>
      <c r="Z388" s="147"/>
      <c r="AA388" s="147"/>
      <c r="AB388" s="147"/>
      <c r="AC388" s="147"/>
      <c r="AD388" s="147"/>
      <c r="AE388" s="147"/>
      <c r="AF388" s="147"/>
      <c r="AG388" s="147" t="s">
        <v>198</v>
      </c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1" x14ac:dyDescent="0.2">
      <c r="A389" s="154"/>
      <c r="B389" s="155"/>
      <c r="C389" s="183" t="s">
        <v>531</v>
      </c>
      <c r="D389" s="159"/>
      <c r="E389" s="160">
        <v>20</v>
      </c>
      <c r="F389" s="157"/>
      <c r="G389" s="157"/>
      <c r="H389" s="157"/>
      <c r="I389" s="157"/>
      <c r="J389" s="157"/>
      <c r="K389" s="157"/>
      <c r="L389" s="157"/>
      <c r="M389" s="157"/>
      <c r="N389" s="157"/>
      <c r="O389" s="157"/>
      <c r="P389" s="157"/>
      <c r="Q389" s="157"/>
      <c r="R389" s="157"/>
      <c r="S389" s="157"/>
      <c r="T389" s="157"/>
      <c r="U389" s="157"/>
      <c r="V389" s="157"/>
      <c r="W389" s="157"/>
      <c r="X389" s="157"/>
      <c r="Y389" s="147"/>
      <c r="Z389" s="147"/>
      <c r="AA389" s="147"/>
      <c r="AB389" s="147"/>
      <c r="AC389" s="147"/>
      <c r="AD389" s="147"/>
      <c r="AE389" s="147"/>
      <c r="AF389" s="147"/>
      <c r="AG389" s="147" t="s">
        <v>132</v>
      </c>
      <c r="AH389" s="147">
        <v>0</v>
      </c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ht="22.5" outlineLevel="1" x14ac:dyDescent="0.2">
      <c r="A390" s="168">
        <v>98</v>
      </c>
      <c r="B390" s="169" t="s">
        <v>532</v>
      </c>
      <c r="C390" s="182" t="s">
        <v>533</v>
      </c>
      <c r="D390" s="170" t="s">
        <v>179</v>
      </c>
      <c r="E390" s="171">
        <v>20</v>
      </c>
      <c r="F390" s="172"/>
      <c r="G390" s="173">
        <f>ROUND(E390*F390,2)</f>
        <v>0</v>
      </c>
      <c r="H390" s="158"/>
      <c r="I390" s="157">
        <f>ROUND(E390*H390,2)</f>
        <v>0</v>
      </c>
      <c r="J390" s="158"/>
      <c r="K390" s="157">
        <f>ROUND(E390*J390,2)</f>
        <v>0</v>
      </c>
      <c r="L390" s="157">
        <v>15</v>
      </c>
      <c r="M390" s="157">
        <f>G390*(1+L390/100)</f>
        <v>0</v>
      </c>
      <c r="N390" s="157">
        <v>3.1E-4</v>
      </c>
      <c r="O390" s="157">
        <f>ROUND(E390*N390,2)</f>
        <v>0.01</v>
      </c>
      <c r="P390" s="157">
        <v>0</v>
      </c>
      <c r="Q390" s="157">
        <f>ROUND(E390*P390,2)</f>
        <v>0</v>
      </c>
      <c r="R390" s="157"/>
      <c r="S390" s="157" t="s">
        <v>128</v>
      </c>
      <c r="T390" s="157" t="s">
        <v>128</v>
      </c>
      <c r="U390" s="157">
        <v>0.40300000000000002</v>
      </c>
      <c r="V390" s="157">
        <f>ROUND(E390*U390,2)</f>
        <v>8.06</v>
      </c>
      <c r="W390" s="157"/>
      <c r="X390" s="157" t="s">
        <v>129</v>
      </c>
      <c r="Y390" s="147"/>
      <c r="Z390" s="147"/>
      <c r="AA390" s="147"/>
      <c r="AB390" s="147"/>
      <c r="AC390" s="147"/>
      <c r="AD390" s="147"/>
      <c r="AE390" s="147"/>
      <c r="AF390" s="147"/>
      <c r="AG390" s="147" t="s">
        <v>198</v>
      </c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1" x14ac:dyDescent="0.2">
      <c r="A391" s="154"/>
      <c r="B391" s="155"/>
      <c r="C391" s="275" t="s">
        <v>534</v>
      </c>
      <c r="D391" s="276"/>
      <c r="E391" s="276"/>
      <c r="F391" s="276"/>
      <c r="G391" s="276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  <c r="S391" s="157"/>
      <c r="T391" s="157"/>
      <c r="U391" s="157"/>
      <c r="V391" s="157"/>
      <c r="W391" s="157"/>
      <c r="X391" s="157"/>
      <c r="Y391" s="147"/>
      <c r="Z391" s="147"/>
      <c r="AA391" s="147"/>
      <c r="AB391" s="147"/>
      <c r="AC391" s="147"/>
      <c r="AD391" s="147"/>
      <c r="AE391" s="147"/>
      <c r="AF391" s="147"/>
      <c r="AG391" s="147" t="s">
        <v>235</v>
      </c>
      <c r="AH391" s="147"/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1" x14ac:dyDescent="0.2">
      <c r="A392" s="154"/>
      <c r="B392" s="155"/>
      <c r="C392" s="183" t="s">
        <v>531</v>
      </c>
      <c r="D392" s="159"/>
      <c r="E392" s="160">
        <v>20</v>
      </c>
      <c r="F392" s="157"/>
      <c r="G392" s="157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  <c r="S392" s="157"/>
      <c r="T392" s="157"/>
      <c r="U392" s="157"/>
      <c r="V392" s="157"/>
      <c r="W392" s="157"/>
      <c r="X392" s="157"/>
      <c r="Y392" s="147"/>
      <c r="Z392" s="147"/>
      <c r="AA392" s="147"/>
      <c r="AB392" s="147"/>
      <c r="AC392" s="147"/>
      <c r="AD392" s="147"/>
      <c r="AE392" s="147"/>
      <c r="AF392" s="147"/>
      <c r="AG392" s="147" t="s">
        <v>132</v>
      </c>
      <c r="AH392" s="147">
        <v>0</v>
      </c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1" x14ac:dyDescent="0.2">
      <c r="A393" s="168">
        <v>99</v>
      </c>
      <c r="B393" s="169" t="s">
        <v>535</v>
      </c>
      <c r="C393" s="182" t="s">
        <v>592</v>
      </c>
      <c r="D393" s="170" t="s">
        <v>179</v>
      </c>
      <c r="E393" s="171">
        <v>250.7</v>
      </c>
      <c r="F393" s="172"/>
      <c r="G393" s="173">
        <f>ROUND(E393*F393,2)</f>
        <v>0</v>
      </c>
      <c r="H393" s="158"/>
      <c r="I393" s="157">
        <f>ROUND(E393*H393,2)</f>
        <v>0</v>
      </c>
      <c r="J393" s="158"/>
      <c r="K393" s="157">
        <f>ROUND(E393*J393,2)</f>
        <v>0</v>
      </c>
      <c r="L393" s="157">
        <v>15</v>
      </c>
      <c r="M393" s="157">
        <f>G393*(1+L393/100)</f>
        <v>0</v>
      </c>
      <c r="N393" s="157">
        <v>1.6000000000000001E-4</v>
      </c>
      <c r="O393" s="157">
        <f>ROUND(E393*N393,2)</f>
        <v>0.04</v>
      </c>
      <c r="P393" s="157">
        <v>0</v>
      </c>
      <c r="Q393" s="157">
        <f>ROUND(E393*P393,2)</f>
        <v>0</v>
      </c>
      <c r="R393" s="157"/>
      <c r="S393" s="157" t="s">
        <v>128</v>
      </c>
      <c r="T393" s="157" t="s">
        <v>128</v>
      </c>
      <c r="U393" s="157">
        <v>0.15</v>
      </c>
      <c r="V393" s="157">
        <f>ROUND(E393*U393,2)</f>
        <v>37.61</v>
      </c>
      <c r="W393" s="157"/>
      <c r="X393" s="157" t="s">
        <v>129</v>
      </c>
      <c r="Y393" s="147"/>
      <c r="Z393" s="147"/>
      <c r="AA393" s="147"/>
      <c r="AB393" s="147"/>
      <c r="AC393" s="147"/>
      <c r="AD393" s="147"/>
      <c r="AE393" s="147"/>
      <c r="AF393" s="147"/>
      <c r="AG393" s="147" t="s">
        <v>198</v>
      </c>
      <c r="AH393" s="147"/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outlineLevel="1" x14ac:dyDescent="0.2">
      <c r="A394" s="154"/>
      <c r="B394" s="155"/>
      <c r="C394" s="275" t="s">
        <v>536</v>
      </c>
      <c r="D394" s="276"/>
      <c r="E394" s="276"/>
      <c r="F394" s="276"/>
      <c r="G394" s="276"/>
      <c r="H394" s="157"/>
      <c r="I394" s="157"/>
      <c r="J394" s="157"/>
      <c r="K394" s="157"/>
      <c r="L394" s="157"/>
      <c r="M394" s="157"/>
      <c r="N394" s="157"/>
      <c r="O394" s="157"/>
      <c r="P394" s="157"/>
      <c r="Q394" s="157"/>
      <c r="R394" s="157"/>
      <c r="S394" s="157"/>
      <c r="T394" s="157"/>
      <c r="U394" s="157"/>
      <c r="V394" s="157"/>
      <c r="W394" s="157"/>
      <c r="X394" s="157"/>
      <c r="Y394" s="147"/>
      <c r="Z394" s="147"/>
      <c r="AA394" s="147"/>
      <c r="AB394" s="147"/>
      <c r="AC394" s="147"/>
      <c r="AD394" s="147"/>
      <c r="AE394" s="147"/>
      <c r="AF394" s="147"/>
      <c r="AG394" s="147" t="s">
        <v>235</v>
      </c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1" x14ac:dyDescent="0.2">
      <c r="A395" s="154"/>
      <c r="B395" s="155"/>
      <c r="C395" s="183" t="s">
        <v>537</v>
      </c>
      <c r="D395" s="159"/>
      <c r="E395" s="160">
        <v>250.7</v>
      </c>
      <c r="F395" s="157"/>
      <c r="G395" s="157"/>
      <c r="H395" s="157"/>
      <c r="I395" s="157"/>
      <c r="J395" s="157"/>
      <c r="K395" s="157"/>
      <c r="L395" s="157"/>
      <c r="M395" s="157"/>
      <c r="N395" s="157"/>
      <c r="O395" s="157"/>
      <c r="P395" s="157"/>
      <c r="Q395" s="157"/>
      <c r="R395" s="157"/>
      <c r="S395" s="157"/>
      <c r="T395" s="157"/>
      <c r="U395" s="157"/>
      <c r="V395" s="157"/>
      <c r="W395" s="157"/>
      <c r="X395" s="157"/>
      <c r="Y395" s="147"/>
      <c r="Z395" s="147"/>
      <c r="AA395" s="147"/>
      <c r="AB395" s="147"/>
      <c r="AC395" s="147"/>
      <c r="AD395" s="147"/>
      <c r="AE395" s="147"/>
      <c r="AF395" s="147"/>
      <c r="AG395" s="147" t="s">
        <v>132</v>
      </c>
      <c r="AH395" s="147">
        <v>0</v>
      </c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1" x14ac:dyDescent="0.2">
      <c r="A396" s="168">
        <v>100</v>
      </c>
      <c r="B396" s="169" t="s">
        <v>538</v>
      </c>
      <c r="C396" s="182" t="s">
        <v>593</v>
      </c>
      <c r="D396" s="170" t="s">
        <v>179</v>
      </c>
      <c r="E396" s="171">
        <v>250.7</v>
      </c>
      <c r="F396" s="172"/>
      <c r="G396" s="173">
        <f>ROUND(E396*F396,2)</f>
        <v>0</v>
      </c>
      <c r="H396" s="158"/>
      <c r="I396" s="157">
        <f>ROUND(E396*H396,2)</f>
        <v>0</v>
      </c>
      <c r="J396" s="158"/>
      <c r="K396" s="157">
        <f>ROUND(E396*J396,2)</f>
        <v>0</v>
      </c>
      <c r="L396" s="157">
        <v>15</v>
      </c>
      <c r="M396" s="157">
        <f>G396*(1+L396/100)</f>
        <v>0</v>
      </c>
      <c r="N396" s="157">
        <v>1.6000000000000001E-4</v>
      </c>
      <c r="O396" s="157">
        <f>ROUND(E396*N396,2)</f>
        <v>0.04</v>
      </c>
      <c r="P396" s="157">
        <v>0</v>
      </c>
      <c r="Q396" s="157">
        <f>ROUND(E396*P396,2)</f>
        <v>0</v>
      </c>
      <c r="R396" s="157"/>
      <c r="S396" s="157" t="s">
        <v>128</v>
      </c>
      <c r="T396" s="157" t="s">
        <v>146</v>
      </c>
      <c r="U396" s="157">
        <v>0.151</v>
      </c>
      <c r="V396" s="157">
        <f>ROUND(E396*U396,2)</f>
        <v>37.86</v>
      </c>
      <c r="W396" s="157"/>
      <c r="X396" s="157" t="s">
        <v>129</v>
      </c>
      <c r="Y396" s="147"/>
      <c r="Z396" s="147"/>
      <c r="AA396" s="147"/>
      <c r="AB396" s="147"/>
      <c r="AC396" s="147"/>
      <c r="AD396" s="147"/>
      <c r="AE396" s="147"/>
      <c r="AF396" s="147"/>
      <c r="AG396" s="147" t="s">
        <v>198</v>
      </c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1" x14ac:dyDescent="0.2">
      <c r="A397" s="154"/>
      <c r="B397" s="155"/>
      <c r="C397" s="275" t="s">
        <v>536</v>
      </c>
      <c r="D397" s="276"/>
      <c r="E397" s="276"/>
      <c r="F397" s="276"/>
      <c r="G397" s="276"/>
      <c r="H397" s="157"/>
      <c r="I397" s="157"/>
      <c r="J397" s="157"/>
      <c r="K397" s="157"/>
      <c r="L397" s="157"/>
      <c r="M397" s="157"/>
      <c r="N397" s="157"/>
      <c r="O397" s="157"/>
      <c r="P397" s="157"/>
      <c r="Q397" s="157"/>
      <c r="R397" s="157"/>
      <c r="S397" s="157"/>
      <c r="T397" s="157"/>
      <c r="U397" s="157"/>
      <c r="V397" s="157"/>
      <c r="W397" s="157"/>
      <c r="X397" s="157"/>
      <c r="Y397" s="147"/>
      <c r="Z397" s="147"/>
      <c r="AA397" s="147"/>
      <c r="AB397" s="147"/>
      <c r="AC397" s="147"/>
      <c r="AD397" s="147"/>
      <c r="AE397" s="147"/>
      <c r="AF397" s="147"/>
      <c r="AG397" s="147" t="s">
        <v>235</v>
      </c>
      <c r="AH397" s="147"/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1" x14ac:dyDescent="0.2">
      <c r="A398" s="154"/>
      <c r="B398" s="155"/>
      <c r="C398" s="183" t="s">
        <v>539</v>
      </c>
      <c r="D398" s="159"/>
      <c r="E398" s="160">
        <v>250.7</v>
      </c>
      <c r="F398" s="157"/>
      <c r="G398" s="157"/>
      <c r="H398" s="157"/>
      <c r="I398" s="157"/>
      <c r="J398" s="157"/>
      <c r="K398" s="157"/>
      <c r="L398" s="157"/>
      <c r="M398" s="157"/>
      <c r="N398" s="157"/>
      <c r="O398" s="157"/>
      <c r="P398" s="157"/>
      <c r="Q398" s="157"/>
      <c r="R398" s="157"/>
      <c r="S398" s="157"/>
      <c r="T398" s="157"/>
      <c r="U398" s="157"/>
      <c r="V398" s="157"/>
      <c r="W398" s="157"/>
      <c r="X398" s="157"/>
      <c r="Y398" s="147"/>
      <c r="Z398" s="147"/>
      <c r="AA398" s="147"/>
      <c r="AB398" s="147"/>
      <c r="AC398" s="147"/>
      <c r="AD398" s="147"/>
      <c r="AE398" s="147"/>
      <c r="AF398" s="147"/>
      <c r="AG398" s="147" t="s">
        <v>132</v>
      </c>
      <c r="AH398" s="147">
        <v>5</v>
      </c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x14ac:dyDescent="0.2">
      <c r="A399" s="162" t="s">
        <v>123</v>
      </c>
      <c r="B399" s="163" t="s">
        <v>91</v>
      </c>
      <c r="C399" s="181" t="s">
        <v>92</v>
      </c>
      <c r="D399" s="164"/>
      <c r="E399" s="165"/>
      <c r="F399" s="166"/>
      <c r="G399" s="167">
        <f>SUMIF(AG400:AG439,"&lt;&gt;NOR",G400:G439)</f>
        <v>0</v>
      </c>
      <c r="H399" s="161"/>
      <c r="I399" s="161">
        <f>SUM(I400:I439)</f>
        <v>0</v>
      </c>
      <c r="J399" s="161"/>
      <c r="K399" s="161">
        <f>SUM(K400:K439)</f>
        <v>0</v>
      </c>
      <c r="L399" s="161"/>
      <c r="M399" s="161">
        <f>SUM(M400:M439)</f>
        <v>0</v>
      </c>
      <c r="N399" s="161"/>
      <c r="O399" s="161">
        <f>SUM(O400:O439)</f>
        <v>0.46</v>
      </c>
      <c r="P399" s="161"/>
      <c r="Q399" s="161">
        <f>SUM(Q400:Q439)</f>
        <v>0</v>
      </c>
      <c r="R399" s="161"/>
      <c r="S399" s="161"/>
      <c r="T399" s="161"/>
      <c r="U399" s="161"/>
      <c r="V399" s="161">
        <f>SUM(V400:V439)</f>
        <v>8.4499999999999993</v>
      </c>
      <c r="W399" s="161"/>
      <c r="X399" s="161"/>
      <c r="AG399" t="s">
        <v>124</v>
      </c>
    </row>
    <row r="400" spans="1:60" outlineLevel="1" x14ac:dyDescent="0.2">
      <c r="A400" s="168">
        <v>101</v>
      </c>
      <c r="B400" s="169" t="s">
        <v>540</v>
      </c>
      <c r="C400" s="182" t="s">
        <v>541</v>
      </c>
      <c r="D400" s="170" t="s">
        <v>179</v>
      </c>
      <c r="E400" s="171">
        <v>519.76</v>
      </c>
      <c r="F400" s="172"/>
      <c r="G400" s="173">
        <f>ROUND(E400*F400,2)</f>
        <v>0</v>
      </c>
      <c r="H400" s="158"/>
      <c r="I400" s="157">
        <f>ROUND(E400*H400,2)</f>
        <v>0</v>
      </c>
      <c r="J400" s="158"/>
      <c r="K400" s="157">
        <f>ROUND(E400*J400,2)</f>
        <v>0</v>
      </c>
      <c r="L400" s="157">
        <v>15</v>
      </c>
      <c r="M400" s="157">
        <f>G400*(1+L400/100)</f>
        <v>0</v>
      </c>
      <c r="N400" s="157">
        <v>3.5E-4</v>
      </c>
      <c r="O400" s="157">
        <f>ROUND(E400*N400,2)</f>
        <v>0.18</v>
      </c>
      <c r="P400" s="157">
        <v>0</v>
      </c>
      <c r="Q400" s="157">
        <f>ROUND(E400*P400,2)</f>
        <v>0</v>
      </c>
      <c r="R400" s="157"/>
      <c r="S400" s="157" t="s">
        <v>128</v>
      </c>
      <c r="T400" s="157" t="s">
        <v>128</v>
      </c>
      <c r="U400" s="157">
        <v>1.35E-2</v>
      </c>
      <c r="V400" s="157">
        <f>ROUND(E400*U400,2)</f>
        <v>7.02</v>
      </c>
      <c r="W400" s="157"/>
      <c r="X400" s="157" t="s">
        <v>129</v>
      </c>
      <c r="Y400" s="147"/>
      <c r="Z400" s="147"/>
      <c r="AA400" s="147"/>
      <c r="AB400" s="147"/>
      <c r="AC400" s="147"/>
      <c r="AD400" s="147"/>
      <c r="AE400" s="147"/>
      <c r="AF400" s="147"/>
      <c r="AG400" s="147" t="s">
        <v>198</v>
      </c>
      <c r="AH400" s="147"/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1" x14ac:dyDescent="0.2">
      <c r="A401" s="154"/>
      <c r="B401" s="155"/>
      <c r="C401" s="183" t="s">
        <v>316</v>
      </c>
      <c r="D401" s="159"/>
      <c r="E401" s="160"/>
      <c r="F401" s="157"/>
      <c r="G401" s="157"/>
      <c r="H401" s="157"/>
      <c r="I401" s="157"/>
      <c r="J401" s="157"/>
      <c r="K401" s="157"/>
      <c r="L401" s="157"/>
      <c r="M401" s="157"/>
      <c r="N401" s="157"/>
      <c r="O401" s="157"/>
      <c r="P401" s="157"/>
      <c r="Q401" s="157"/>
      <c r="R401" s="157"/>
      <c r="S401" s="157"/>
      <c r="T401" s="157"/>
      <c r="U401" s="157"/>
      <c r="V401" s="157"/>
      <c r="W401" s="157"/>
      <c r="X401" s="157"/>
      <c r="Y401" s="147"/>
      <c r="Z401" s="147"/>
      <c r="AA401" s="147"/>
      <c r="AB401" s="147"/>
      <c r="AC401" s="147"/>
      <c r="AD401" s="147"/>
      <c r="AE401" s="147"/>
      <c r="AF401" s="147"/>
      <c r="AG401" s="147" t="s">
        <v>132</v>
      </c>
      <c r="AH401" s="147">
        <v>0</v>
      </c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1" x14ac:dyDescent="0.2">
      <c r="A402" s="154"/>
      <c r="B402" s="155"/>
      <c r="C402" s="183" t="s">
        <v>317</v>
      </c>
      <c r="D402" s="159"/>
      <c r="E402" s="160">
        <v>13.24</v>
      </c>
      <c r="F402" s="157"/>
      <c r="G402" s="157"/>
      <c r="H402" s="157"/>
      <c r="I402" s="157"/>
      <c r="J402" s="157"/>
      <c r="K402" s="157"/>
      <c r="L402" s="157"/>
      <c r="M402" s="157"/>
      <c r="N402" s="157"/>
      <c r="O402" s="157"/>
      <c r="P402" s="157"/>
      <c r="Q402" s="157"/>
      <c r="R402" s="157"/>
      <c r="S402" s="157"/>
      <c r="T402" s="157"/>
      <c r="U402" s="157"/>
      <c r="V402" s="157"/>
      <c r="W402" s="157"/>
      <c r="X402" s="157"/>
      <c r="Y402" s="147"/>
      <c r="Z402" s="147"/>
      <c r="AA402" s="147"/>
      <c r="AB402" s="147"/>
      <c r="AC402" s="147"/>
      <c r="AD402" s="147"/>
      <c r="AE402" s="147"/>
      <c r="AF402" s="147"/>
      <c r="AG402" s="147" t="s">
        <v>132</v>
      </c>
      <c r="AH402" s="147">
        <v>0</v>
      </c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1" x14ac:dyDescent="0.2">
      <c r="A403" s="154"/>
      <c r="B403" s="155"/>
      <c r="C403" s="183" t="s">
        <v>318</v>
      </c>
      <c r="D403" s="159"/>
      <c r="E403" s="160">
        <v>38.380000000000003</v>
      </c>
      <c r="F403" s="157"/>
      <c r="G403" s="157"/>
      <c r="H403" s="157"/>
      <c r="I403" s="157"/>
      <c r="J403" s="157"/>
      <c r="K403" s="157"/>
      <c r="L403" s="157"/>
      <c r="M403" s="157"/>
      <c r="N403" s="157"/>
      <c r="O403" s="157"/>
      <c r="P403" s="157"/>
      <c r="Q403" s="157"/>
      <c r="R403" s="157"/>
      <c r="S403" s="157"/>
      <c r="T403" s="157"/>
      <c r="U403" s="157"/>
      <c r="V403" s="157"/>
      <c r="W403" s="157"/>
      <c r="X403" s="157"/>
      <c r="Y403" s="147"/>
      <c r="Z403" s="147"/>
      <c r="AA403" s="147"/>
      <c r="AB403" s="147"/>
      <c r="AC403" s="147"/>
      <c r="AD403" s="147"/>
      <c r="AE403" s="147"/>
      <c r="AF403" s="147"/>
      <c r="AG403" s="147" t="s">
        <v>132</v>
      </c>
      <c r="AH403" s="147">
        <v>0</v>
      </c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1" x14ac:dyDescent="0.2">
      <c r="A404" s="154"/>
      <c r="B404" s="155"/>
      <c r="C404" s="183" t="s">
        <v>319</v>
      </c>
      <c r="D404" s="159"/>
      <c r="E404" s="160">
        <v>25.55</v>
      </c>
      <c r="F404" s="157"/>
      <c r="G404" s="157"/>
      <c r="H404" s="157"/>
      <c r="I404" s="157"/>
      <c r="J404" s="157"/>
      <c r="K404" s="157"/>
      <c r="L404" s="157"/>
      <c r="M404" s="157"/>
      <c r="N404" s="157"/>
      <c r="O404" s="157"/>
      <c r="P404" s="157"/>
      <c r="Q404" s="157"/>
      <c r="R404" s="157"/>
      <c r="S404" s="157"/>
      <c r="T404" s="157"/>
      <c r="U404" s="157"/>
      <c r="V404" s="157"/>
      <c r="W404" s="157"/>
      <c r="X404" s="157"/>
      <c r="Y404" s="147"/>
      <c r="Z404" s="147"/>
      <c r="AA404" s="147"/>
      <c r="AB404" s="147"/>
      <c r="AC404" s="147"/>
      <c r="AD404" s="147"/>
      <c r="AE404" s="147"/>
      <c r="AF404" s="147"/>
      <c r="AG404" s="147" t="s">
        <v>132</v>
      </c>
      <c r="AH404" s="147">
        <v>0</v>
      </c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outlineLevel="1" x14ac:dyDescent="0.2">
      <c r="A405" s="154"/>
      <c r="B405" s="155"/>
      <c r="C405" s="183" t="s">
        <v>320</v>
      </c>
      <c r="D405" s="159"/>
      <c r="E405" s="160">
        <v>20.36</v>
      </c>
      <c r="F405" s="157"/>
      <c r="G405" s="157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57"/>
      <c r="Y405" s="147"/>
      <c r="Z405" s="147"/>
      <c r="AA405" s="147"/>
      <c r="AB405" s="147"/>
      <c r="AC405" s="147"/>
      <c r="AD405" s="147"/>
      <c r="AE405" s="147"/>
      <c r="AF405" s="147"/>
      <c r="AG405" s="147" t="s">
        <v>132</v>
      </c>
      <c r="AH405" s="147">
        <v>0</v>
      </c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1" x14ac:dyDescent="0.2">
      <c r="A406" s="154"/>
      <c r="B406" s="155"/>
      <c r="C406" s="183" t="s">
        <v>321</v>
      </c>
      <c r="D406" s="159"/>
      <c r="E406" s="160">
        <v>4.8</v>
      </c>
      <c r="F406" s="157"/>
      <c r="G406" s="157"/>
      <c r="H406" s="157"/>
      <c r="I406" s="157"/>
      <c r="J406" s="157"/>
      <c r="K406" s="157"/>
      <c r="L406" s="157"/>
      <c r="M406" s="157"/>
      <c r="N406" s="157"/>
      <c r="O406" s="157"/>
      <c r="P406" s="157"/>
      <c r="Q406" s="157"/>
      <c r="R406" s="157"/>
      <c r="S406" s="157"/>
      <c r="T406" s="157"/>
      <c r="U406" s="157"/>
      <c r="V406" s="157"/>
      <c r="W406" s="157"/>
      <c r="X406" s="157"/>
      <c r="Y406" s="147"/>
      <c r="Z406" s="147"/>
      <c r="AA406" s="147"/>
      <c r="AB406" s="147"/>
      <c r="AC406" s="147"/>
      <c r="AD406" s="147"/>
      <c r="AE406" s="147"/>
      <c r="AF406" s="147"/>
      <c r="AG406" s="147" t="s">
        <v>132</v>
      </c>
      <c r="AH406" s="147">
        <v>0</v>
      </c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1" x14ac:dyDescent="0.2">
      <c r="A407" s="154"/>
      <c r="B407" s="155"/>
      <c r="C407" s="183" t="s">
        <v>322</v>
      </c>
      <c r="D407" s="159"/>
      <c r="E407" s="160">
        <v>5.0999999999999996</v>
      </c>
      <c r="F407" s="157"/>
      <c r="G407" s="157"/>
      <c r="H407" s="157"/>
      <c r="I407" s="157"/>
      <c r="J407" s="157"/>
      <c r="K407" s="157"/>
      <c r="L407" s="157"/>
      <c r="M407" s="157"/>
      <c r="N407" s="157"/>
      <c r="O407" s="157"/>
      <c r="P407" s="157"/>
      <c r="Q407" s="157"/>
      <c r="R407" s="157"/>
      <c r="S407" s="157"/>
      <c r="T407" s="157"/>
      <c r="U407" s="157"/>
      <c r="V407" s="157"/>
      <c r="W407" s="157"/>
      <c r="X407" s="157"/>
      <c r="Y407" s="147"/>
      <c r="Z407" s="147"/>
      <c r="AA407" s="147"/>
      <c r="AB407" s="147"/>
      <c r="AC407" s="147"/>
      <c r="AD407" s="147"/>
      <c r="AE407" s="147"/>
      <c r="AF407" s="147"/>
      <c r="AG407" s="147" t="s">
        <v>132</v>
      </c>
      <c r="AH407" s="147">
        <v>0</v>
      </c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1" x14ac:dyDescent="0.2">
      <c r="A408" s="154"/>
      <c r="B408" s="155"/>
      <c r="C408" s="183" t="s">
        <v>323</v>
      </c>
      <c r="D408" s="159"/>
      <c r="E408" s="160">
        <v>1.45</v>
      </c>
      <c r="F408" s="157"/>
      <c r="G408" s="157"/>
      <c r="H408" s="157"/>
      <c r="I408" s="157"/>
      <c r="J408" s="157"/>
      <c r="K408" s="157"/>
      <c r="L408" s="157"/>
      <c r="M408" s="157"/>
      <c r="N408" s="157"/>
      <c r="O408" s="157"/>
      <c r="P408" s="157"/>
      <c r="Q408" s="157"/>
      <c r="R408" s="157"/>
      <c r="S408" s="157"/>
      <c r="T408" s="157"/>
      <c r="U408" s="157"/>
      <c r="V408" s="157"/>
      <c r="W408" s="157"/>
      <c r="X408" s="157"/>
      <c r="Y408" s="147"/>
      <c r="Z408" s="147"/>
      <c r="AA408" s="147"/>
      <c r="AB408" s="147"/>
      <c r="AC408" s="147"/>
      <c r="AD408" s="147"/>
      <c r="AE408" s="147"/>
      <c r="AF408" s="147"/>
      <c r="AG408" s="147" t="s">
        <v>132</v>
      </c>
      <c r="AH408" s="147">
        <v>0</v>
      </c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1" x14ac:dyDescent="0.2">
      <c r="A409" s="154"/>
      <c r="B409" s="155"/>
      <c r="C409" s="183" t="s">
        <v>324</v>
      </c>
      <c r="D409" s="159"/>
      <c r="E409" s="160">
        <v>9.4</v>
      </c>
      <c r="F409" s="157"/>
      <c r="G409" s="157"/>
      <c r="H409" s="157"/>
      <c r="I409" s="157"/>
      <c r="J409" s="157"/>
      <c r="K409" s="157"/>
      <c r="L409" s="157"/>
      <c r="M409" s="157"/>
      <c r="N409" s="157"/>
      <c r="O409" s="157"/>
      <c r="P409" s="157"/>
      <c r="Q409" s="157"/>
      <c r="R409" s="157"/>
      <c r="S409" s="157"/>
      <c r="T409" s="157"/>
      <c r="U409" s="157"/>
      <c r="V409" s="157"/>
      <c r="W409" s="157"/>
      <c r="X409" s="157"/>
      <c r="Y409" s="147"/>
      <c r="Z409" s="147"/>
      <c r="AA409" s="147"/>
      <c r="AB409" s="147"/>
      <c r="AC409" s="147"/>
      <c r="AD409" s="147"/>
      <c r="AE409" s="147"/>
      <c r="AF409" s="147"/>
      <c r="AG409" s="147" t="s">
        <v>132</v>
      </c>
      <c r="AH409" s="147">
        <v>0</v>
      </c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1" x14ac:dyDescent="0.2">
      <c r="A410" s="154"/>
      <c r="B410" s="155"/>
      <c r="C410" s="183" t="s">
        <v>325</v>
      </c>
      <c r="D410" s="159"/>
      <c r="E410" s="160">
        <v>75.16</v>
      </c>
      <c r="F410" s="157"/>
      <c r="G410" s="157"/>
      <c r="H410" s="157"/>
      <c r="I410" s="157"/>
      <c r="J410" s="157"/>
      <c r="K410" s="157"/>
      <c r="L410" s="157"/>
      <c r="M410" s="157"/>
      <c r="N410" s="157"/>
      <c r="O410" s="157"/>
      <c r="P410" s="157"/>
      <c r="Q410" s="157"/>
      <c r="R410" s="157"/>
      <c r="S410" s="157"/>
      <c r="T410" s="157"/>
      <c r="U410" s="157"/>
      <c r="V410" s="157"/>
      <c r="W410" s="157"/>
      <c r="X410" s="157"/>
      <c r="Y410" s="147"/>
      <c r="Z410" s="147"/>
      <c r="AA410" s="147"/>
      <c r="AB410" s="147"/>
      <c r="AC410" s="147"/>
      <c r="AD410" s="147"/>
      <c r="AE410" s="147"/>
      <c r="AF410" s="147"/>
      <c r="AG410" s="147" t="s">
        <v>132</v>
      </c>
      <c r="AH410" s="147">
        <v>0</v>
      </c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1" x14ac:dyDescent="0.2">
      <c r="A411" s="154"/>
      <c r="B411" s="155"/>
      <c r="C411" s="183" t="s">
        <v>326</v>
      </c>
      <c r="D411" s="159"/>
      <c r="E411" s="160"/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57"/>
      <c r="Y411" s="147"/>
      <c r="Z411" s="147"/>
      <c r="AA411" s="147"/>
      <c r="AB411" s="147"/>
      <c r="AC411" s="147"/>
      <c r="AD411" s="147"/>
      <c r="AE411" s="147"/>
      <c r="AF411" s="147"/>
      <c r="AG411" s="147" t="s">
        <v>132</v>
      </c>
      <c r="AH411" s="147">
        <v>0</v>
      </c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1" x14ac:dyDescent="0.2">
      <c r="A412" s="154"/>
      <c r="B412" s="155"/>
      <c r="C412" s="183" t="s">
        <v>327</v>
      </c>
      <c r="D412" s="159"/>
      <c r="E412" s="160">
        <v>5.2</v>
      </c>
      <c r="F412" s="157"/>
      <c r="G412" s="157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  <c r="S412" s="157"/>
      <c r="T412" s="157"/>
      <c r="U412" s="157"/>
      <c r="V412" s="157"/>
      <c r="W412" s="157"/>
      <c r="X412" s="157"/>
      <c r="Y412" s="147"/>
      <c r="Z412" s="147"/>
      <c r="AA412" s="147"/>
      <c r="AB412" s="147"/>
      <c r="AC412" s="147"/>
      <c r="AD412" s="147"/>
      <c r="AE412" s="147"/>
      <c r="AF412" s="147"/>
      <c r="AG412" s="147" t="s">
        <v>132</v>
      </c>
      <c r="AH412" s="147">
        <v>0</v>
      </c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1" x14ac:dyDescent="0.2">
      <c r="A413" s="154"/>
      <c r="B413" s="155"/>
      <c r="C413" s="183" t="s">
        <v>328</v>
      </c>
      <c r="D413" s="159"/>
      <c r="E413" s="160">
        <v>25.15</v>
      </c>
      <c r="F413" s="157"/>
      <c r="G413" s="157"/>
      <c r="H413" s="157"/>
      <c r="I413" s="157"/>
      <c r="J413" s="157"/>
      <c r="K413" s="157"/>
      <c r="L413" s="157"/>
      <c r="M413" s="157"/>
      <c r="N413" s="157"/>
      <c r="O413" s="157"/>
      <c r="P413" s="157"/>
      <c r="Q413" s="157"/>
      <c r="R413" s="157"/>
      <c r="S413" s="157"/>
      <c r="T413" s="157"/>
      <c r="U413" s="157"/>
      <c r="V413" s="157"/>
      <c r="W413" s="157"/>
      <c r="X413" s="157"/>
      <c r="Y413" s="147"/>
      <c r="Z413" s="147"/>
      <c r="AA413" s="147"/>
      <c r="AB413" s="147"/>
      <c r="AC413" s="147"/>
      <c r="AD413" s="147"/>
      <c r="AE413" s="147"/>
      <c r="AF413" s="147"/>
      <c r="AG413" s="147" t="s">
        <v>132</v>
      </c>
      <c r="AH413" s="147">
        <v>0</v>
      </c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outlineLevel="1" x14ac:dyDescent="0.2">
      <c r="A414" s="154"/>
      <c r="B414" s="155"/>
      <c r="C414" s="183" t="s">
        <v>329</v>
      </c>
      <c r="D414" s="159"/>
      <c r="E414" s="160">
        <v>16.52</v>
      </c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47"/>
      <c r="Z414" s="147"/>
      <c r="AA414" s="147"/>
      <c r="AB414" s="147"/>
      <c r="AC414" s="147"/>
      <c r="AD414" s="147"/>
      <c r="AE414" s="147"/>
      <c r="AF414" s="147"/>
      <c r="AG414" s="147" t="s">
        <v>132</v>
      </c>
      <c r="AH414" s="147">
        <v>0</v>
      </c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1" x14ac:dyDescent="0.2">
      <c r="A415" s="154"/>
      <c r="B415" s="155"/>
      <c r="C415" s="183" t="s">
        <v>330</v>
      </c>
      <c r="D415" s="159"/>
      <c r="E415" s="160">
        <v>24.24</v>
      </c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  <c r="S415" s="157"/>
      <c r="T415" s="157"/>
      <c r="U415" s="157"/>
      <c r="V415" s="157"/>
      <c r="W415" s="157"/>
      <c r="X415" s="157"/>
      <c r="Y415" s="147"/>
      <c r="Z415" s="147"/>
      <c r="AA415" s="147"/>
      <c r="AB415" s="147"/>
      <c r="AC415" s="147"/>
      <c r="AD415" s="147"/>
      <c r="AE415" s="147"/>
      <c r="AF415" s="147"/>
      <c r="AG415" s="147" t="s">
        <v>132</v>
      </c>
      <c r="AH415" s="147">
        <v>0</v>
      </c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outlineLevel="1" x14ac:dyDescent="0.2">
      <c r="A416" s="154"/>
      <c r="B416" s="155"/>
      <c r="C416" s="183" t="s">
        <v>331</v>
      </c>
      <c r="D416" s="159"/>
      <c r="E416" s="160">
        <v>10.6</v>
      </c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57"/>
      <c r="Y416" s="147"/>
      <c r="Z416" s="147"/>
      <c r="AA416" s="147"/>
      <c r="AB416" s="147"/>
      <c r="AC416" s="147"/>
      <c r="AD416" s="147"/>
      <c r="AE416" s="147"/>
      <c r="AF416" s="147"/>
      <c r="AG416" s="147" t="s">
        <v>132</v>
      </c>
      <c r="AH416" s="147">
        <v>0</v>
      </c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outlineLevel="1" x14ac:dyDescent="0.2">
      <c r="A417" s="154"/>
      <c r="B417" s="155"/>
      <c r="C417" s="183" t="s">
        <v>332</v>
      </c>
      <c r="D417" s="159"/>
      <c r="E417" s="160">
        <v>17.32</v>
      </c>
      <c r="F417" s="157"/>
      <c r="G417" s="157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57"/>
      <c r="Y417" s="147"/>
      <c r="Z417" s="147"/>
      <c r="AA417" s="147"/>
      <c r="AB417" s="147"/>
      <c r="AC417" s="147"/>
      <c r="AD417" s="147"/>
      <c r="AE417" s="147"/>
      <c r="AF417" s="147"/>
      <c r="AG417" s="147" t="s">
        <v>132</v>
      </c>
      <c r="AH417" s="147">
        <v>0</v>
      </c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outlineLevel="1" x14ac:dyDescent="0.2">
      <c r="A418" s="154"/>
      <c r="B418" s="155"/>
      <c r="C418" s="183" t="s">
        <v>333</v>
      </c>
      <c r="D418" s="159"/>
      <c r="E418" s="160">
        <v>5.46</v>
      </c>
      <c r="F418" s="157"/>
      <c r="G418" s="157"/>
      <c r="H418" s="157"/>
      <c r="I418" s="157"/>
      <c r="J418" s="157"/>
      <c r="K418" s="157"/>
      <c r="L418" s="157"/>
      <c r="M418" s="157"/>
      <c r="N418" s="157"/>
      <c r="O418" s="157"/>
      <c r="P418" s="157"/>
      <c r="Q418" s="157"/>
      <c r="R418" s="157"/>
      <c r="S418" s="157"/>
      <c r="T418" s="157"/>
      <c r="U418" s="157"/>
      <c r="V418" s="157"/>
      <c r="W418" s="157"/>
      <c r="X418" s="157"/>
      <c r="Y418" s="147"/>
      <c r="Z418" s="147"/>
      <c r="AA418" s="147"/>
      <c r="AB418" s="147"/>
      <c r="AC418" s="147"/>
      <c r="AD418" s="147"/>
      <c r="AE418" s="147"/>
      <c r="AF418" s="147"/>
      <c r="AG418" s="147" t="s">
        <v>132</v>
      </c>
      <c r="AH418" s="147">
        <v>0</v>
      </c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1" x14ac:dyDescent="0.2">
      <c r="A419" s="154"/>
      <c r="B419" s="155"/>
      <c r="C419" s="183" t="s">
        <v>334</v>
      </c>
      <c r="D419" s="159"/>
      <c r="E419" s="160">
        <v>5.64</v>
      </c>
      <c r="F419" s="157"/>
      <c r="G419" s="157"/>
      <c r="H419" s="157"/>
      <c r="I419" s="157"/>
      <c r="J419" s="157"/>
      <c r="K419" s="157"/>
      <c r="L419" s="157"/>
      <c r="M419" s="157"/>
      <c r="N419" s="157"/>
      <c r="O419" s="157"/>
      <c r="P419" s="157"/>
      <c r="Q419" s="157"/>
      <c r="R419" s="157"/>
      <c r="S419" s="157"/>
      <c r="T419" s="157"/>
      <c r="U419" s="157"/>
      <c r="V419" s="157"/>
      <c r="W419" s="157"/>
      <c r="X419" s="157"/>
      <c r="Y419" s="147"/>
      <c r="Z419" s="147"/>
      <c r="AA419" s="147"/>
      <c r="AB419" s="147"/>
      <c r="AC419" s="147"/>
      <c r="AD419" s="147"/>
      <c r="AE419" s="147"/>
      <c r="AF419" s="147"/>
      <c r="AG419" s="147" t="s">
        <v>132</v>
      </c>
      <c r="AH419" s="147">
        <v>0</v>
      </c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1" x14ac:dyDescent="0.2">
      <c r="A420" s="154"/>
      <c r="B420" s="155"/>
      <c r="C420" s="183" t="s">
        <v>335</v>
      </c>
      <c r="D420" s="159"/>
      <c r="E420" s="160">
        <v>6.93</v>
      </c>
      <c r="F420" s="157"/>
      <c r="G420" s="157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  <c r="S420" s="157"/>
      <c r="T420" s="157"/>
      <c r="U420" s="157"/>
      <c r="V420" s="157"/>
      <c r="W420" s="157"/>
      <c r="X420" s="157"/>
      <c r="Y420" s="147"/>
      <c r="Z420" s="147"/>
      <c r="AA420" s="147"/>
      <c r="AB420" s="147"/>
      <c r="AC420" s="147"/>
      <c r="AD420" s="147"/>
      <c r="AE420" s="147"/>
      <c r="AF420" s="147"/>
      <c r="AG420" s="147" t="s">
        <v>132</v>
      </c>
      <c r="AH420" s="147">
        <v>0</v>
      </c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1" x14ac:dyDescent="0.2">
      <c r="A421" s="154"/>
      <c r="B421" s="155"/>
      <c r="C421" s="183" t="s">
        <v>336</v>
      </c>
      <c r="D421" s="159"/>
      <c r="E421" s="160">
        <v>9.57</v>
      </c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57"/>
      <c r="Y421" s="147"/>
      <c r="Z421" s="147"/>
      <c r="AA421" s="147"/>
      <c r="AB421" s="147"/>
      <c r="AC421" s="147"/>
      <c r="AD421" s="147"/>
      <c r="AE421" s="147"/>
      <c r="AF421" s="147"/>
      <c r="AG421" s="147" t="s">
        <v>132</v>
      </c>
      <c r="AH421" s="147">
        <v>0</v>
      </c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outlineLevel="1" x14ac:dyDescent="0.2">
      <c r="A422" s="154"/>
      <c r="B422" s="155"/>
      <c r="C422" s="183" t="s">
        <v>337</v>
      </c>
      <c r="D422" s="159"/>
      <c r="E422" s="160">
        <v>2.2999999999999998</v>
      </c>
      <c r="F422" s="157"/>
      <c r="G422" s="157"/>
      <c r="H422" s="157"/>
      <c r="I422" s="157"/>
      <c r="J422" s="157"/>
      <c r="K422" s="157"/>
      <c r="L422" s="157"/>
      <c r="M422" s="157"/>
      <c r="N422" s="157"/>
      <c r="O422" s="157"/>
      <c r="P422" s="157"/>
      <c r="Q422" s="157"/>
      <c r="R422" s="157"/>
      <c r="S422" s="157"/>
      <c r="T422" s="157"/>
      <c r="U422" s="157"/>
      <c r="V422" s="157"/>
      <c r="W422" s="157"/>
      <c r="X422" s="157"/>
      <c r="Y422" s="147"/>
      <c r="Z422" s="147"/>
      <c r="AA422" s="147"/>
      <c r="AB422" s="147"/>
      <c r="AC422" s="147"/>
      <c r="AD422" s="147"/>
      <c r="AE422" s="147"/>
      <c r="AF422" s="147"/>
      <c r="AG422" s="147" t="s">
        <v>132</v>
      </c>
      <c r="AH422" s="147">
        <v>0</v>
      </c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outlineLevel="1" x14ac:dyDescent="0.2">
      <c r="A423" s="154"/>
      <c r="B423" s="155"/>
      <c r="C423" s="183" t="s">
        <v>338</v>
      </c>
      <c r="D423" s="159"/>
      <c r="E423" s="160"/>
      <c r="F423" s="157"/>
      <c r="G423" s="157"/>
      <c r="H423" s="157"/>
      <c r="I423" s="157"/>
      <c r="J423" s="157"/>
      <c r="K423" s="157"/>
      <c r="L423" s="157"/>
      <c r="M423" s="157"/>
      <c r="N423" s="157"/>
      <c r="O423" s="157"/>
      <c r="P423" s="157"/>
      <c r="Q423" s="157"/>
      <c r="R423" s="157"/>
      <c r="S423" s="157"/>
      <c r="T423" s="157"/>
      <c r="U423" s="157"/>
      <c r="V423" s="157"/>
      <c r="W423" s="157"/>
      <c r="X423" s="157"/>
      <c r="Y423" s="147"/>
      <c r="Z423" s="147"/>
      <c r="AA423" s="147"/>
      <c r="AB423" s="147"/>
      <c r="AC423" s="147"/>
      <c r="AD423" s="147"/>
      <c r="AE423" s="147"/>
      <c r="AF423" s="147"/>
      <c r="AG423" s="147" t="s">
        <v>132</v>
      </c>
      <c r="AH423" s="147">
        <v>0</v>
      </c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outlineLevel="1" x14ac:dyDescent="0.2">
      <c r="A424" s="154"/>
      <c r="B424" s="155"/>
      <c r="C424" s="183" t="s">
        <v>339</v>
      </c>
      <c r="D424" s="159"/>
      <c r="E424" s="160">
        <v>7.17</v>
      </c>
      <c r="F424" s="157"/>
      <c r="G424" s="157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57"/>
      <c r="Y424" s="147"/>
      <c r="Z424" s="147"/>
      <c r="AA424" s="147"/>
      <c r="AB424" s="147"/>
      <c r="AC424" s="147"/>
      <c r="AD424" s="147"/>
      <c r="AE424" s="147"/>
      <c r="AF424" s="147"/>
      <c r="AG424" s="147" t="s">
        <v>132</v>
      </c>
      <c r="AH424" s="147">
        <v>0</v>
      </c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1" x14ac:dyDescent="0.2">
      <c r="A425" s="154"/>
      <c r="B425" s="155"/>
      <c r="C425" s="183" t="s">
        <v>340</v>
      </c>
      <c r="D425" s="159"/>
      <c r="E425" s="160">
        <v>18.920000000000002</v>
      </c>
      <c r="F425" s="157"/>
      <c r="G425" s="157"/>
      <c r="H425" s="157"/>
      <c r="I425" s="157"/>
      <c r="J425" s="157"/>
      <c r="K425" s="157"/>
      <c r="L425" s="157"/>
      <c r="M425" s="157"/>
      <c r="N425" s="157"/>
      <c r="O425" s="157"/>
      <c r="P425" s="157"/>
      <c r="Q425" s="157"/>
      <c r="R425" s="157"/>
      <c r="S425" s="157"/>
      <c r="T425" s="157"/>
      <c r="U425" s="157"/>
      <c r="V425" s="157"/>
      <c r="W425" s="157"/>
      <c r="X425" s="157"/>
      <c r="Y425" s="147"/>
      <c r="Z425" s="147"/>
      <c r="AA425" s="147"/>
      <c r="AB425" s="147"/>
      <c r="AC425" s="147"/>
      <c r="AD425" s="147"/>
      <c r="AE425" s="147"/>
      <c r="AF425" s="147"/>
      <c r="AG425" s="147" t="s">
        <v>132</v>
      </c>
      <c r="AH425" s="147">
        <v>0</v>
      </c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1" x14ac:dyDescent="0.2">
      <c r="A426" s="154"/>
      <c r="B426" s="155"/>
      <c r="C426" s="183" t="s">
        <v>341</v>
      </c>
      <c r="D426" s="159"/>
      <c r="E426" s="160">
        <v>6.62</v>
      </c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57"/>
      <c r="Y426" s="147"/>
      <c r="Z426" s="147"/>
      <c r="AA426" s="147"/>
      <c r="AB426" s="147"/>
      <c r="AC426" s="147"/>
      <c r="AD426" s="147"/>
      <c r="AE426" s="147"/>
      <c r="AF426" s="147"/>
      <c r="AG426" s="147" t="s">
        <v>132</v>
      </c>
      <c r="AH426" s="147">
        <v>0</v>
      </c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1" x14ac:dyDescent="0.2">
      <c r="A427" s="154"/>
      <c r="B427" s="155"/>
      <c r="C427" s="183" t="s">
        <v>342</v>
      </c>
      <c r="D427" s="159"/>
      <c r="E427" s="160">
        <v>2.4300000000000002</v>
      </c>
      <c r="F427" s="157"/>
      <c r="G427" s="157"/>
      <c r="H427" s="157"/>
      <c r="I427" s="157"/>
      <c r="J427" s="157"/>
      <c r="K427" s="157"/>
      <c r="L427" s="157"/>
      <c r="M427" s="157"/>
      <c r="N427" s="157"/>
      <c r="O427" s="157"/>
      <c r="P427" s="157"/>
      <c r="Q427" s="157"/>
      <c r="R427" s="157"/>
      <c r="S427" s="157"/>
      <c r="T427" s="157"/>
      <c r="U427" s="157"/>
      <c r="V427" s="157"/>
      <c r="W427" s="157"/>
      <c r="X427" s="157"/>
      <c r="Y427" s="147"/>
      <c r="Z427" s="147"/>
      <c r="AA427" s="147"/>
      <c r="AB427" s="147"/>
      <c r="AC427" s="147"/>
      <c r="AD427" s="147"/>
      <c r="AE427" s="147"/>
      <c r="AF427" s="147"/>
      <c r="AG427" s="147" t="s">
        <v>132</v>
      </c>
      <c r="AH427" s="147">
        <v>0</v>
      </c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outlineLevel="1" x14ac:dyDescent="0.2">
      <c r="A428" s="154"/>
      <c r="B428" s="155"/>
      <c r="C428" s="183" t="s">
        <v>542</v>
      </c>
      <c r="D428" s="159"/>
      <c r="E428" s="160"/>
      <c r="F428" s="157"/>
      <c r="G428" s="157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7"/>
      <c r="U428" s="157"/>
      <c r="V428" s="157"/>
      <c r="W428" s="157"/>
      <c r="X428" s="157"/>
      <c r="Y428" s="147"/>
      <c r="Z428" s="147"/>
      <c r="AA428" s="147"/>
      <c r="AB428" s="147"/>
      <c r="AC428" s="147"/>
      <c r="AD428" s="147"/>
      <c r="AE428" s="147"/>
      <c r="AF428" s="147"/>
      <c r="AG428" s="147" t="s">
        <v>132</v>
      </c>
      <c r="AH428" s="147">
        <v>0</v>
      </c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1" x14ac:dyDescent="0.2">
      <c r="A429" s="154"/>
      <c r="B429" s="155"/>
      <c r="C429" s="183" t="s">
        <v>432</v>
      </c>
      <c r="D429" s="159"/>
      <c r="E429" s="160">
        <v>162.25</v>
      </c>
      <c r="F429" s="157"/>
      <c r="G429" s="157"/>
      <c r="H429" s="157"/>
      <c r="I429" s="157"/>
      <c r="J429" s="157"/>
      <c r="K429" s="157"/>
      <c r="L429" s="157"/>
      <c r="M429" s="157"/>
      <c r="N429" s="157"/>
      <c r="O429" s="157"/>
      <c r="P429" s="157"/>
      <c r="Q429" s="157"/>
      <c r="R429" s="157"/>
      <c r="S429" s="157"/>
      <c r="T429" s="157"/>
      <c r="U429" s="157"/>
      <c r="V429" s="157"/>
      <c r="W429" s="157"/>
      <c r="X429" s="157"/>
      <c r="Y429" s="147"/>
      <c r="Z429" s="147"/>
      <c r="AA429" s="147"/>
      <c r="AB429" s="147"/>
      <c r="AC429" s="147"/>
      <c r="AD429" s="147"/>
      <c r="AE429" s="147"/>
      <c r="AF429" s="147"/>
      <c r="AG429" s="147" t="s">
        <v>132</v>
      </c>
      <c r="AH429" s="147">
        <v>5</v>
      </c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1" x14ac:dyDescent="0.2">
      <c r="A430" s="168">
        <v>102</v>
      </c>
      <c r="B430" s="169" t="s">
        <v>543</v>
      </c>
      <c r="C430" s="182" t="s">
        <v>590</v>
      </c>
      <c r="D430" s="170" t="s">
        <v>179</v>
      </c>
      <c r="E430" s="171">
        <v>20.416</v>
      </c>
      <c r="F430" s="172"/>
      <c r="G430" s="173">
        <f>ROUND(E430*F430,2)</f>
        <v>0</v>
      </c>
      <c r="H430" s="158"/>
      <c r="I430" s="157">
        <f>ROUND(E430*H430,2)</f>
        <v>0</v>
      </c>
      <c r="J430" s="158"/>
      <c r="K430" s="157">
        <f>ROUND(E430*J430,2)</f>
        <v>0</v>
      </c>
      <c r="L430" s="157">
        <v>15</v>
      </c>
      <c r="M430" s="157">
        <f>G430*(1+L430/100)</f>
        <v>0</v>
      </c>
      <c r="N430" s="157">
        <v>2.1000000000000001E-4</v>
      </c>
      <c r="O430" s="157">
        <f>ROUND(E430*N430,2)</f>
        <v>0</v>
      </c>
      <c r="P430" s="157">
        <v>0</v>
      </c>
      <c r="Q430" s="157">
        <f>ROUND(E430*P430,2)</f>
        <v>0</v>
      </c>
      <c r="R430" s="157"/>
      <c r="S430" s="157" t="s">
        <v>145</v>
      </c>
      <c r="T430" s="157" t="s">
        <v>146</v>
      </c>
      <c r="U430" s="157">
        <v>7.0000000000000007E-2</v>
      </c>
      <c r="V430" s="157">
        <f>ROUND(E430*U430,2)</f>
        <v>1.43</v>
      </c>
      <c r="W430" s="157"/>
      <c r="X430" s="157" t="s">
        <v>129</v>
      </c>
      <c r="Y430" s="147"/>
      <c r="Z430" s="147"/>
      <c r="AA430" s="147"/>
      <c r="AB430" s="147"/>
      <c r="AC430" s="147"/>
      <c r="AD430" s="147"/>
      <c r="AE430" s="147"/>
      <c r="AF430" s="147"/>
      <c r="AG430" s="147" t="s">
        <v>198</v>
      </c>
      <c r="AH430" s="147"/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1" x14ac:dyDescent="0.2">
      <c r="A431" s="154"/>
      <c r="B431" s="155"/>
      <c r="C431" s="183" t="s">
        <v>316</v>
      </c>
      <c r="D431" s="159"/>
      <c r="E431" s="160"/>
      <c r="F431" s="157"/>
      <c r="G431" s="157"/>
      <c r="H431" s="157"/>
      <c r="I431" s="157"/>
      <c r="J431" s="157"/>
      <c r="K431" s="157"/>
      <c r="L431" s="157"/>
      <c r="M431" s="157"/>
      <c r="N431" s="157"/>
      <c r="O431" s="157"/>
      <c r="P431" s="157"/>
      <c r="Q431" s="157"/>
      <c r="R431" s="157"/>
      <c r="S431" s="157"/>
      <c r="T431" s="157"/>
      <c r="U431" s="157"/>
      <c r="V431" s="157"/>
      <c r="W431" s="157"/>
      <c r="X431" s="157"/>
      <c r="Y431" s="147"/>
      <c r="Z431" s="147"/>
      <c r="AA431" s="147"/>
      <c r="AB431" s="147"/>
      <c r="AC431" s="147"/>
      <c r="AD431" s="147"/>
      <c r="AE431" s="147"/>
      <c r="AF431" s="147"/>
      <c r="AG431" s="147" t="s">
        <v>132</v>
      </c>
      <c r="AH431" s="147">
        <v>0</v>
      </c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1" x14ac:dyDescent="0.2">
      <c r="A432" s="154"/>
      <c r="B432" s="155"/>
      <c r="C432" s="183" t="s">
        <v>355</v>
      </c>
      <c r="D432" s="159"/>
      <c r="E432" s="160">
        <v>18.559999999999999</v>
      </c>
      <c r="F432" s="157"/>
      <c r="G432" s="157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57"/>
      <c r="Y432" s="147"/>
      <c r="Z432" s="147"/>
      <c r="AA432" s="147"/>
      <c r="AB432" s="147"/>
      <c r="AC432" s="147"/>
      <c r="AD432" s="147"/>
      <c r="AE432" s="147"/>
      <c r="AF432" s="147"/>
      <c r="AG432" s="147" t="s">
        <v>132</v>
      </c>
      <c r="AH432" s="147">
        <v>0</v>
      </c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outlineLevel="1" x14ac:dyDescent="0.2">
      <c r="A433" s="154"/>
      <c r="B433" s="155"/>
      <c r="C433" s="194" t="s">
        <v>345</v>
      </c>
      <c r="D433" s="188"/>
      <c r="E433" s="189">
        <v>1.8560000000000001</v>
      </c>
      <c r="F433" s="157"/>
      <c r="G433" s="157"/>
      <c r="H433" s="157"/>
      <c r="I433" s="157"/>
      <c r="J433" s="157"/>
      <c r="K433" s="157"/>
      <c r="L433" s="157"/>
      <c r="M433" s="157"/>
      <c r="N433" s="157"/>
      <c r="O433" s="157"/>
      <c r="P433" s="157"/>
      <c r="Q433" s="157"/>
      <c r="R433" s="157"/>
      <c r="S433" s="157"/>
      <c r="T433" s="157"/>
      <c r="U433" s="157"/>
      <c r="V433" s="157"/>
      <c r="W433" s="157"/>
      <c r="X433" s="157"/>
      <c r="Y433" s="147"/>
      <c r="Z433" s="147"/>
      <c r="AA433" s="147"/>
      <c r="AB433" s="147"/>
      <c r="AC433" s="147"/>
      <c r="AD433" s="147"/>
      <c r="AE433" s="147"/>
      <c r="AF433" s="147"/>
      <c r="AG433" s="147" t="s">
        <v>132</v>
      </c>
      <c r="AH433" s="147">
        <v>4</v>
      </c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ht="22.5" outlineLevel="1" x14ac:dyDescent="0.2">
      <c r="A434" s="168">
        <v>103</v>
      </c>
      <c r="B434" s="169" t="s">
        <v>544</v>
      </c>
      <c r="C434" s="182" t="s">
        <v>545</v>
      </c>
      <c r="D434" s="170" t="s">
        <v>179</v>
      </c>
      <c r="E434" s="171">
        <v>1065.25236</v>
      </c>
      <c r="F434" s="172"/>
      <c r="G434" s="173">
        <f>ROUND(E434*F434,2)</f>
        <v>0</v>
      </c>
      <c r="H434" s="158"/>
      <c r="I434" s="157">
        <f>ROUND(E434*H434,2)</f>
        <v>0</v>
      </c>
      <c r="J434" s="158"/>
      <c r="K434" s="157">
        <f>ROUND(E434*J434,2)</f>
        <v>0</v>
      </c>
      <c r="L434" s="157">
        <v>15</v>
      </c>
      <c r="M434" s="157">
        <f>G434*(1+L434/100)</f>
        <v>0</v>
      </c>
      <c r="N434" s="157">
        <v>2.5999999999999998E-4</v>
      </c>
      <c r="O434" s="157">
        <f>ROUND(E434*N434,2)</f>
        <v>0.28000000000000003</v>
      </c>
      <c r="P434" s="157">
        <v>0</v>
      </c>
      <c r="Q434" s="157">
        <f>ROUND(E434*P434,2)</f>
        <v>0</v>
      </c>
      <c r="R434" s="157"/>
      <c r="S434" s="157" t="s">
        <v>145</v>
      </c>
      <c r="T434" s="157" t="s">
        <v>146</v>
      </c>
      <c r="U434" s="157">
        <v>0</v>
      </c>
      <c r="V434" s="157">
        <f>ROUND(E434*U434,2)</f>
        <v>0</v>
      </c>
      <c r="W434" s="157"/>
      <c r="X434" s="157" t="s">
        <v>129</v>
      </c>
      <c r="Y434" s="147"/>
      <c r="Z434" s="147"/>
      <c r="AA434" s="147"/>
      <c r="AB434" s="147"/>
      <c r="AC434" s="147"/>
      <c r="AD434" s="147"/>
      <c r="AE434" s="147"/>
      <c r="AF434" s="147"/>
      <c r="AG434" s="147" t="s">
        <v>466</v>
      </c>
      <c r="AH434" s="147"/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1" x14ac:dyDescent="0.2">
      <c r="A435" s="154"/>
      <c r="B435" s="155"/>
      <c r="C435" s="183" t="s">
        <v>546</v>
      </c>
      <c r="D435" s="159"/>
      <c r="E435" s="160"/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57"/>
      <c r="Y435" s="147"/>
      <c r="Z435" s="147"/>
      <c r="AA435" s="147"/>
      <c r="AB435" s="147"/>
      <c r="AC435" s="147"/>
      <c r="AD435" s="147"/>
      <c r="AE435" s="147"/>
      <c r="AF435" s="147"/>
      <c r="AG435" s="147" t="s">
        <v>132</v>
      </c>
      <c r="AH435" s="147">
        <v>0</v>
      </c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outlineLevel="1" x14ac:dyDescent="0.2">
      <c r="A436" s="154"/>
      <c r="B436" s="155"/>
      <c r="C436" s="183" t="s">
        <v>547</v>
      </c>
      <c r="D436" s="159"/>
      <c r="E436" s="160">
        <v>357.51</v>
      </c>
      <c r="F436" s="157"/>
      <c r="G436" s="157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  <c r="S436" s="157"/>
      <c r="T436" s="157"/>
      <c r="U436" s="157"/>
      <c r="V436" s="157"/>
      <c r="W436" s="157"/>
      <c r="X436" s="157"/>
      <c r="Y436" s="147"/>
      <c r="Z436" s="147"/>
      <c r="AA436" s="147"/>
      <c r="AB436" s="147"/>
      <c r="AC436" s="147"/>
      <c r="AD436" s="147"/>
      <c r="AE436" s="147"/>
      <c r="AF436" s="147"/>
      <c r="AG436" s="147" t="s">
        <v>132</v>
      </c>
      <c r="AH436" s="147">
        <v>5</v>
      </c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1" x14ac:dyDescent="0.2">
      <c r="A437" s="154"/>
      <c r="B437" s="155"/>
      <c r="C437" s="183" t="s">
        <v>548</v>
      </c>
      <c r="D437" s="159"/>
      <c r="E437" s="160"/>
      <c r="F437" s="157"/>
      <c r="G437" s="157"/>
      <c r="H437" s="157"/>
      <c r="I437" s="157"/>
      <c r="J437" s="157"/>
      <c r="K437" s="157"/>
      <c r="L437" s="157"/>
      <c r="M437" s="157"/>
      <c r="N437" s="157"/>
      <c r="O437" s="157"/>
      <c r="P437" s="157"/>
      <c r="Q437" s="157"/>
      <c r="R437" s="157"/>
      <c r="S437" s="157"/>
      <c r="T437" s="157"/>
      <c r="U437" s="157"/>
      <c r="V437" s="157"/>
      <c r="W437" s="157"/>
      <c r="X437" s="157"/>
      <c r="Y437" s="147"/>
      <c r="Z437" s="147"/>
      <c r="AA437" s="147"/>
      <c r="AB437" s="147"/>
      <c r="AC437" s="147"/>
      <c r="AD437" s="147"/>
      <c r="AE437" s="147"/>
      <c r="AF437" s="147"/>
      <c r="AG437" s="147" t="s">
        <v>132</v>
      </c>
      <c r="AH437" s="147">
        <v>0</v>
      </c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1" x14ac:dyDescent="0.2">
      <c r="A438" s="154"/>
      <c r="B438" s="155"/>
      <c r="C438" s="183" t="s">
        <v>349</v>
      </c>
      <c r="D438" s="159"/>
      <c r="E438" s="160">
        <v>610.90124000000003</v>
      </c>
      <c r="F438" s="157"/>
      <c r="G438" s="157"/>
      <c r="H438" s="157"/>
      <c r="I438" s="157"/>
      <c r="J438" s="157"/>
      <c r="K438" s="157"/>
      <c r="L438" s="157"/>
      <c r="M438" s="157"/>
      <c r="N438" s="157"/>
      <c r="O438" s="157"/>
      <c r="P438" s="157"/>
      <c r="Q438" s="157"/>
      <c r="R438" s="157"/>
      <c r="S438" s="157"/>
      <c r="T438" s="157"/>
      <c r="U438" s="157"/>
      <c r="V438" s="157"/>
      <c r="W438" s="157"/>
      <c r="X438" s="157"/>
      <c r="Y438" s="147"/>
      <c r="Z438" s="147"/>
      <c r="AA438" s="147"/>
      <c r="AB438" s="147"/>
      <c r="AC438" s="147"/>
      <c r="AD438" s="147"/>
      <c r="AE438" s="147"/>
      <c r="AF438" s="147"/>
      <c r="AG438" s="147" t="s">
        <v>132</v>
      </c>
      <c r="AH438" s="147">
        <v>5</v>
      </c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1" x14ac:dyDescent="0.2">
      <c r="A439" s="154"/>
      <c r="B439" s="155"/>
      <c r="C439" s="194" t="s">
        <v>345</v>
      </c>
      <c r="D439" s="188"/>
      <c r="E439" s="189">
        <v>96.841120000000004</v>
      </c>
      <c r="F439" s="157"/>
      <c r="G439" s="157"/>
      <c r="H439" s="157"/>
      <c r="I439" s="157"/>
      <c r="J439" s="157"/>
      <c r="K439" s="157"/>
      <c r="L439" s="157"/>
      <c r="M439" s="157"/>
      <c r="N439" s="157"/>
      <c r="O439" s="157"/>
      <c r="P439" s="157"/>
      <c r="Q439" s="157"/>
      <c r="R439" s="157"/>
      <c r="S439" s="157"/>
      <c r="T439" s="157"/>
      <c r="U439" s="157"/>
      <c r="V439" s="157"/>
      <c r="W439" s="157"/>
      <c r="X439" s="157"/>
      <c r="Y439" s="147"/>
      <c r="Z439" s="147"/>
      <c r="AA439" s="147"/>
      <c r="AB439" s="147"/>
      <c r="AC439" s="147"/>
      <c r="AD439" s="147"/>
      <c r="AE439" s="147"/>
      <c r="AF439" s="147"/>
      <c r="AG439" s="147" t="s">
        <v>132</v>
      </c>
      <c r="AH439" s="147">
        <v>4</v>
      </c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x14ac:dyDescent="0.2">
      <c r="A440" s="162" t="s">
        <v>123</v>
      </c>
      <c r="B440" s="163" t="s">
        <v>93</v>
      </c>
      <c r="C440" s="181" t="s">
        <v>94</v>
      </c>
      <c r="D440" s="164"/>
      <c r="E440" s="165"/>
      <c r="F440" s="166"/>
      <c r="G440" s="167">
        <f>SUMIF(AG441:AG444,"&lt;&gt;NOR",G441:G444)</f>
        <v>0</v>
      </c>
      <c r="H440" s="161"/>
      <c r="I440" s="161">
        <f>SUM(I441:I444)</f>
        <v>0</v>
      </c>
      <c r="J440" s="161"/>
      <c r="K440" s="161">
        <f>SUM(K441:K444)</f>
        <v>0</v>
      </c>
      <c r="L440" s="161"/>
      <c r="M440" s="161">
        <f>SUM(M441:M444)</f>
        <v>0</v>
      </c>
      <c r="N440" s="161"/>
      <c r="O440" s="161">
        <f>SUM(O441:O444)</f>
        <v>0</v>
      </c>
      <c r="P440" s="161"/>
      <c r="Q440" s="161">
        <f>SUM(Q441:Q444)</f>
        <v>0</v>
      </c>
      <c r="R440" s="161"/>
      <c r="S440" s="161"/>
      <c r="T440" s="161"/>
      <c r="U440" s="161"/>
      <c r="V440" s="161">
        <f>SUM(V441:V444)</f>
        <v>21.79</v>
      </c>
      <c r="W440" s="161"/>
      <c r="X440" s="161"/>
      <c r="AG440" t="s">
        <v>124</v>
      </c>
    </row>
    <row r="441" spans="1:60" outlineLevel="1" x14ac:dyDescent="0.2">
      <c r="A441" s="168">
        <v>104</v>
      </c>
      <c r="B441" s="169" t="s">
        <v>549</v>
      </c>
      <c r="C441" s="182" t="s">
        <v>550</v>
      </c>
      <c r="D441" s="170" t="s">
        <v>159</v>
      </c>
      <c r="E441" s="171">
        <v>44.479390000000002</v>
      </c>
      <c r="F441" s="172"/>
      <c r="G441" s="173">
        <f>ROUND(E441*F441,2)</f>
        <v>0</v>
      </c>
      <c r="H441" s="158"/>
      <c r="I441" s="157">
        <f>ROUND(E441*H441,2)</f>
        <v>0</v>
      </c>
      <c r="J441" s="158"/>
      <c r="K441" s="157">
        <f>ROUND(E441*J441,2)</f>
        <v>0</v>
      </c>
      <c r="L441" s="157">
        <v>15</v>
      </c>
      <c r="M441" s="157">
        <f>G441*(1+L441/100)</f>
        <v>0</v>
      </c>
      <c r="N441" s="157">
        <v>0</v>
      </c>
      <c r="O441" s="157">
        <f>ROUND(E441*N441,2)</f>
        <v>0</v>
      </c>
      <c r="P441" s="157">
        <v>0</v>
      </c>
      <c r="Q441" s="157">
        <f>ROUND(E441*P441,2)</f>
        <v>0</v>
      </c>
      <c r="R441" s="157"/>
      <c r="S441" s="157" t="s">
        <v>128</v>
      </c>
      <c r="T441" s="157" t="s">
        <v>128</v>
      </c>
      <c r="U441" s="157">
        <v>0.49</v>
      </c>
      <c r="V441" s="157">
        <f>ROUND(E441*U441,2)</f>
        <v>21.79</v>
      </c>
      <c r="W441" s="157"/>
      <c r="X441" s="157" t="s">
        <v>551</v>
      </c>
      <c r="Y441" s="147"/>
      <c r="Z441" s="147"/>
      <c r="AA441" s="147"/>
      <c r="AB441" s="147"/>
      <c r="AC441" s="147"/>
      <c r="AD441" s="147"/>
      <c r="AE441" s="147"/>
      <c r="AF441" s="147"/>
      <c r="AG441" s="147" t="s">
        <v>552</v>
      </c>
      <c r="AH441" s="147"/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1" x14ac:dyDescent="0.2">
      <c r="A442" s="154"/>
      <c r="B442" s="155"/>
      <c r="C442" s="275" t="s">
        <v>553</v>
      </c>
      <c r="D442" s="276"/>
      <c r="E442" s="276"/>
      <c r="F442" s="276"/>
      <c r="G442" s="276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57"/>
      <c r="Y442" s="147"/>
      <c r="Z442" s="147"/>
      <c r="AA442" s="147"/>
      <c r="AB442" s="147"/>
      <c r="AC442" s="147"/>
      <c r="AD442" s="147"/>
      <c r="AE442" s="147"/>
      <c r="AF442" s="147"/>
      <c r="AG442" s="147" t="s">
        <v>235</v>
      </c>
      <c r="AH442" s="147"/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outlineLevel="1" x14ac:dyDescent="0.2">
      <c r="A443" s="174">
        <v>105</v>
      </c>
      <c r="B443" s="175" t="s">
        <v>554</v>
      </c>
      <c r="C443" s="184" t="s">
        <v>555</v>
      </c>
      <c r="D443" s="176" t="s">
        <v>159</v>
      </c>
      <c r="E443" s="177">
        <v>400.31448999999998</v>
      </c>
      <c r="F443" s="178"/>
      <c r="G443" s="179">
        <f>ROUND(E443*F443,2)</f>
        <v>0</v>
      </c>
      <c r="H443" s="158"/>
      <c r="I443" s="157">
        <f>ROUND(E443*H443,2)</f>
        <v>0</v>
      </c>
      <c r="J443" s="158"/>
      <c r="K443" s="157">
        <f>ROUND(E443*J443,2)</f>
        <v>0</v>
      </c>
      <c r="L443" s="157">
        <v>15</v>
      </c>
      <c r="M443" s="157">
        <f>G443*(1+L443/100)</f>
        <v>0</v>
      </c>
      <c r="N443" s="157">
        <v>0</v>
      </c>
      <c r="O443" s="157">
        <f>ROUND(E443*N443,2)</f>
        <v>0</v>
      </c>
      <c r="P443" s="157">
        <v>0</v>
      </c>
      <c r="Q443" s="157">
        <f>ROUND(E443*P443,2)</f>
        <v>0</v>
      </c>
      <c r="R443" s="157"/>
      <c r="S443" s="157" t="s">
        <v>128</v>
      </c>
      <c r="T443" s="157" t="s">
        <v>128</v>
      </c>
      <c r="U443" s="157">
        <v>0</v>
      </c>
      <c r="V443" s="157">
        <f>ROUND(E443*U443,2)</f>
        <v>0</v>
      </c>
      <c r="W443" s="157"/>
      <c r="X443" s="157" t="s">
        <v>551</v>
      </c>
      <c r="Y443" s="147"/>
      <c r="Z443" s="147"/>
      <c r="AA443" s="147"/>
      <c r="AB443" s="147"/>
      <c r="AC443" s="147"/>
      <c r="AD443" s="147"/>
      <c r="AE443" s="147"/>
      <c r="AF443" s="147"/>
      <c r="AG443" s="147" t="s">
        <v>552</v>
      </c>
      <c r="AH443" s="147"/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1" x14ac:dyDescent="0.2">
      <c r="A444" s="168">
        <v>106</v>
      </c>
      <c r="B444" s="169" t="s">
        <v>556</v>
      </c>
      <c r="C444" s="182" t="s">
        <v>557</v>
      </c>
      <c r="D444" s="170" t="s">
        <v>159</v>
      </c>
      <c r="E444" s="171">
        <v>44.479390000000002</v>
      </c>
      <c r="F444" s="172"/>
      <c r="G444" s="173">
        <f>ROUND(E444*F444,2)</f>
        <v>0</v>
      </c>
      <c r="H444" s="158"/>
      <c r="I444" s="157">
        <f>ROUND(E444*H444,2)</f>
        <v>0</v>
      </c>
      <c r="J444" s="158"/>
      <c r="K444" s="157">
        <f>ROUND(E444*J444,2)</f>
        <v>0</v>
      </c>
      <c r="L444" s="157">
        <v>15</v>
      </c>
      <c r="M444" s="157">
        <f>G444*(1+L444/100)</f>
        <v>0</v>
      </c>
      <c r="N444" s="157">
        <v>0</v>
      </c>
      <c r="O444" s="157">
        <f>ROUND(E444*N444,2)</f>
        <v>0</v>
      </c>
      <c r="P444" s="157">
        <v>0</v>
      </c>
      <c r="Q444" s="157">
        <f>ROUND(E444*P444,2)</f>
        <v>0</v>
      </c>
      <c r="R444" s="157"/>
      <c r="S444" s="157" t="s">
        <v>128</v>
      </c>
      <c r="T444" s="157" t="s">
        <v>146</v>
      </c>
      <c r="U444" s="157">
        <v>0</v>
      </c>
      <c r="V444" s="157">
        <f>ROUND(E444*U444,2)</f>
        <v>0</v>
      </c>
      <c r="W444" s="157"/>
      <c r="X444" s="157" t="s">
        <v>551</v>
      </c>
      <c r="Y444" s="147"/>
      <c r="Z444" s="147"/>
      <c r="AA444" s="147"/>
      <c r="AB444" s="147"/>
      <c r="AC444" s="147"/>
      <c r="AD444" s="147"/>
      <c r="AE444" s="147"/>
      <c r="AF444" s="147"/>
      <c r="AG444" s="147" t="s">
        <v>552</v>
      </c>
      <c r="AH444" s="147"/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x14ac:dyDescent="0.2">
      <c r="A445" s="3"/>
      <c r="B445" s="4"/>
      <c r="C445" s="185"/>
      <c r="D445" s="6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AE445">
        <v>15</v>
      </c>
      <c r="AF445">
        <v>21</v>
      </c>
      <c r="AG445" t="s">
        <v>110</v>
      </c>
    </row>
    <row r="446" spans="1:60" x14ac:dyDescent="0.2">
      <c r="A446" s="150"/>
      <c r="B446" s="151" t="s">
        <v>31</v>
      </c>
      <c r="C446" s="186"/>
      <c r="D446" s="152"/>
      <c r="E446" s="153"/>
      <c r="F446" s="153"/>
      <c r="G446" s="180">
        <f>G8+G38+G82+G112+G115+G187+G209+G211+G227+G264+G334+G336+G340+G342+G348+G358+G387+G399+G440</f>
        <v>0</v>
      </c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AE446">
        <f>SUMIF(L7:L444,AE445,G7:G444)</f>
        <v>0</v>
      </c>
      <c r="AF446">
        <f>SUMIF(L7:L444,AF445,G7:G444)</f>
        <v>0</v>
      </c>
      <c r="AG446" t="s">
        <v>173</v>
      </c>
    </row>
    <row r="447" spans="1:60" x14ac:dyDescent="0.2">
      <c r="A447" s="3"/>
      <c r="B447" s="4"/>
      <c r="C447" s="185"/>
      <c r="D447" s="6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60" x14ac:dyDescent="0.2">
      <c r="A448" s="3"/>
      <c r="B448" s="4"/>
      <c r="C448" s="185"/>
      <c r="D448" s="6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33" x14ac:dyDescent="0.2">
      <c r="A449" s="273" t="s">
        <v>174</v>
      </c>
      <c r="B449" s="273"/>
      <c r="C449" s="274"/>
      <c r="D449" s="6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33" x14ac:dyDescent="0.2">
      <c r="A450" s="254"/>
      <c r="B450" s="255"/>
      <c r="C450" s="256"/>
      <c r="D450" s="255"/>
      <c r="E450" s="255"/>
      <c r="F450" s="255"/>
      <c r="G450" s="257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AG450" t="s">
        <v>175</v>
      </c>
    </row>
    <row r="451" spans="1:33" x14ac:dyDescent="0.2">
      <c r="A451" s="258"/>
      <c r="B451" s="259"/>
      <c r="C451" s="260"/>
      <c r="D451" s="259"/>
      <c r="E451" s="259"/>
      <c r="F451" s="259"/>
      <c r="G451" s="261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33" x14ac:dyDescent="0.2">
      <c r="A452" s="258"/>
      <c r="B452" s="259"/>
      <c r="C452" s="260"/>
      <c r="D452" s="259"/>
      <c r="E452" s="259"/>
      <c r="F452" s="259"/>
      <c r="G452" s="261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33" x14ac:dyDescent="0.2">
      <c r="A453" s="258"/>
      <c r="B453" s="259"/>
      <c r="C453" s="260"/>
      <c r="D453" s="259"/>
      <c r="E453" s="259"/>
      <c r="F453" s="259"/>
      <c r="G453" s="261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33" x14ac:dyDescent="0.2">
      <c r="A454" s="262"/>
      <c r="B454" s="263"/>
      <c r="C454" s="264"/>
      <c r="D454" s="263"/>
      <c r="E454" s="263"/>
      <c r="F454" s="263"/>
      <c r="G454" s="265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33" x14ac:dyDescent="0.2">
      <c r="A455" s="3"/>
      <c r="B455" s="4"/>
      <c r="C455" s="185"/>
      <c r="D455" s="6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33" x14ac:dyDescent="0.2">
      <c r="C456" s="187"/>
      <c r="D456" s="10"/>
      <c r="AG456" t="s">
        <v>176</v>
      </c>
    </row>
    <row r="457" spans="1:33" x14ac:dyDescent="0.2">
      <c r="D457" s="10"/>
    </row>
    <row r="458" spans="1:33" x14ac:dyDescent="0.2">
      <c r="D458" s="10"/>
    </row>
    <row r="459" spans="1:33" x14ac:dyDescent="0.2">
      <c r="D459" s="10"/>
    </row>
    <row r="460" spans="1:33" x14ac:dyDescent="0.2">
      <c r="D460" s="10"/>
    </row>
    <row r="461" spans="1:33" x14ac:dyDescent="0.2">
      <c r="D461" s="10"/>
    </row>
    <row r="462" spans="1:33" x14ac:dyDescent="0.2">
      <c r="D462" s="10"/>
    </row>
    <row r="463" spans="1:33" x14ac:dyDescent="0.2">
      <c r="D463" s="10"/>
    </row>
    <row r="464" spans="1:33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7">
    <mergeCell ref="A1:G1"/>
    <mergeCell ref="C2:G2"/>
    <mergeCell ref="C3:G3"/>
    <mergeCell ref="C4:G4"/>
    <mergeCell ref="A449:C449"/>
    <mergeCell ref="C352:G352"/>
    <mergeCell ref="C89:G89"/>
    <mergeCell ref="C90:G90"/>
    <mergeCell ref="C91:G91"/>
    <mergeCell ref="C92:G92"/>
    <mergeCell ref="C93:G93"/>
    <mergeCell ref="C117:G117"/>
    <mergeCell ref="C159:G159"/>
    <mergeCell ref="C190:G190"/>
    <mergeCell ref="C201:G201"/>
    <mergeCell ref="C213:G213"/>
    <mergeCell ref="A450:G454"/>
    <mergeCell ref="C47:G47"/>
    <mergeCell ref="C59:G59"/>
    <mergeCell ref="C84:G84"/>
    <mergeCell ref="C88:G88"/>
    <mergeCell ref="C350:G350"/>
    <mergeCell ref="C354:G354"/>
    <mergeCell ref="C391:G391"/>
    <mergeCell ref="C394:G394"/>
    <mergeCell ref="C397:G397"/>
    <mergeCell ref="C442:G44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63799-170A-4EC4-9996-DA5E61AA05D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98</v>
      </c>
    </row>
    <row r="2" spans="1:60" ht="24.95" customHeight="1" x14ac:dyDescent="0.2">
      <c r="A2" s="139" t="s">
        <v>8</v>
      </c>
      <c r="B2" s="49" t="s">
        <v>43</v>
      </c>
      <c r="C2" s="267" t="s">
        <v>44</v>
      </c>
      <c r="D2" s="268"/>
      <c r="E2" s="268"/>
      <c r="F2" s="268"/>
      <c r="G2" s="269"/>
      <c r="AG2" t="s">
        <v>99</v>
      </c>
    </row>
    <row r="3" spans="1:60" ht="24.95" customHeight="1" x14ac:dyDescent="0.2">
      <c r="A3" s="139" t="s">
        <v>9</v>
      </c>
      <c r="B3" s="49" t="s">
        <v>46</v>
      </c>
      <c r="C3" s="267" t="s">
        <v>47</v>
      </c>
      <c r="D3" s="268"/>
      <c r="E3" s="268"/>
      <c r="F3" s="268"/>
      <c r="G3" s="269"/>
      <c r="AC3" s="121" t="s">
        <v>99</v>
      </c>
      <c r="AG3" t="s">
        <v>100</v>
      </c>
    </row>
    <row r="4" spans="1:60" ht="24.95" customHeight="1" x14ac:dyDescent="0.2">
      <c r="A4" s="140" t="s">
        <v>10</v>
      </c>
      <c r="B4" s="141" t="s">
        <v>46</v>
      </c>
      <c r="C4" s="270" t="s">
        <v>52</v>
      </c>
      <c r="D4" s="271"/>
      <c r="E4" s="271"/>
      <c r="F4" s="271"/>
      <c r="G4" s="272"/>
      <c r="AG4" t="s">
        <v>101</v>
      </c>
    </row>
    <row r="5" spans="1:60" x14ac:dyDescent="0.2">
      <c r="D5" s="10"/>
    </row>
    <row r="6" spans="1:60" ht="38.25" x14ac:dyDescent="0.2">
      <c r="A6" s="143" t="s">
        <v>102</v>
      </c>
      <c r="B6" s="145" t="s">
        <v>103</v>
      </c>
      <c r="C6" s="145" t="s">
        <v>104</v>
      </c>
      <c r="D6" s="144" t="s">
        <v>105</v>
      </c>
      <c r="E6" s="143" t="s">
        <v>106</v>
      </c>
      <c r="F6" s="142" t="s">
        <v>107</v>
      </c>
      <c r="G6" s="143" t="s">
        <v>31</v>
      </c>
      <c r="H6" s="146" t="s">
        <v>32</v>
      </c>
      <c r="I6" s="146" t="s">
        <v>108</v>
      </c>
      <c r="J6" s="146" t="s">
        <v>33</v>
      </c>
      <c r="K6" s="146" t="s">
        <v>109</v>
      </c>
      <c r="L6" s="146" t="s">
        <v>110</v>
      </c>
      <c r="M6" s="146" t="s">
        <v>111</v>
      </c>
      <c r="N6" s="146" t="s">
        <v>112</v>
      </c>
      <c r="O6" s="146" t="s">
        <v>113</v>
      </c>
      <c r="P6" s="146" t="s">
        <v>114</v>
      </c>
      <c r="Q6" s="146" t="s">
        <v>115</v>
      </c>
      <c r="R6" s="146" t="s">
        <v>116</v>
      </c>
      <c r="S6" s="146" t="s">
        <v>117</v>
      </c>
      <c r="T6" s="146" t="s">
        <v>118</v>
      </c>
      <c r="U6" s="146" t="s">
        <v>119</v>
      </c>
      <c r="V6" s="146" t="s">
        <v>120</v>
      </c>
      <c r="W6" s="146" t="s">
        <v>121</v>
      </c>
      <c r="X6" s="146" t="s">
        <v>122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123</v>
      </c>
      <c r="B8" s="163" t="s">
        <v>96</v>
      </c>
      <c r="C8" s="181" t="s">
        <v>29</v>
      </c>
      <c r="D8" s="164"/>
      <c r="E8" s="165"/>
      <c r="F8" s="166"/>
      <c r="G8" s="167">
        <f>SUMIF(AG9:AG20,"&lt;&gt;NOR",G9:G20)</f>
        <v>0</v>
      </c>
      <c r="H8" s="161"/>
      <c r="I8" s="161">
        <f>SUM(I9:I20)</f>
        <v>0</v>
      </c>
      <c r="J8" s="161"/>
      <c r="K8" s="161">
        <f>SUM(K9:K20)</f>
        <v>0</v>
      </c>
      <c r="L8" s="161"/>
      <c r="M8" s="161">
        <f>SUM(M9:M20)</f>
        <v>0</v>
      </c>
      <c r="N8" s="161"/>
      <c r="O8" s="161">
        <f>SUM(O9:O20)</f>
        <v>0</v>
      </c>
      <c r="P8" s="161"/>
      <c r="Q8" s="161">
        <f>SUM(Q9:Q20)</f>
        <v>0</v>
      </c>
      <c r="R8" s="161"/>
      <c r="S8" s="161"/>
      <c r="T8" s="161"/>
      <c r="U8" s="161"/>
      <c r="V8" s="161">
        <f>SUM(V9:V20)</f>
        <v>0</v>
      </c>
      <c r="W8" s="161"/>
      <c r="X8" s="161"/>
      <c r="AG8" t="s">
        <v>124</v>
      </c>
    </row>
    <row r="9" spans="1:60" outlineLevel="1" x14ac:dyDescent="0.2">
      <c r="A9" s="168">
        <v>1</v>
      </c>
      <c r="B9" s="169" t="s">
        <v>558</v>
      </c>
      <c r="C9" s="182" t="s">
        <v>559</v>
      </c>
      <c r="D9" s="170" t="s">
        <v>469</v>
      </c>
      <c r="E9" s="171">
        <v>1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15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145</v>
      </c>
      <c r="T9" s="157" t="s">
        <v>146</v>
      </c>
      <c r="U9" s="157">
        <v>0</v>
      </c>
      <c r="V9" s="157">
        <f>ROUND(E9*U9,2)</f>
        <v>0</v>
      </c>
      <c r="W9" s="157"/>
      <c r="X9" s="157" t="s">
        <v>129</v>
      </c>
      <c r="Y9" s="147"/>
      <c r="Z9" s="147"/>
      <c r="AA9" s="147"/>
      <c r="AB9" s="147"/>
      <c r="AC9" s="147"/>
      <c r="AD9" s="147"/>
      <c r="AE9" s="147"/>
      <c r="AF9" s="147"/>
      <c r="AG9" s="147" t="s">
        <v>130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54"/>
      <c r="B10" s="155"/>
      <c r="C10" s="183" t="s">
        <v>560</v>
      </c>
      <c r="D10" s="159"/>
      <c r="E10" s="160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132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83" t="s">
        <v>561</v>
      </c>
      <c r="D11" s="159"/>
      <c r="E11" s="160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132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183" t="s">
        <v>57</v>
      </c>
      <c r="D12" s="159"/>
      <c r="E12" s="160">
        <v>1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7"/>
      <c r="Z12" s="147"/>
      <c r="AA12" s="147"/>
      <c r="AB12" s="147"/>
      <c r="AC12" s="147"/>
      <c r="AD12" s="147"/>
      <c r="AE12" s="147"/>
      <c r="AF12" s="147"/>
      <c r="AG12" s="147" t="s">
        <v>132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68">
        <v>2</v>
      </c>
      <c r="B13" s="169" t="s">
        <v>562</v>
      </c>
      <c r="C13" s="182" t="s">
        <v>563</v>
      </c>
      <c r="D13" s="170" t="s">
        <v>564</v>
      </c>
      <c r="E13" s="171">
        <v>1</v>
      </c>
      <c r="F13" s="172"/>
      <c r="G13" s="173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15</v>
      </c>
      <c r="M13" s="157">
        <f>G13*(1+L13/100)</f>
        <v>0</v>
      </c>
      <c r="N13" s="157">
        <v>0</v>
      </c>
      <c r="O13" s="157">
        <f>ROUND(E13*N13,2)</f>
        <v>0</v>
      </c>
      <c r="P13" s="157">
        <v>0</v>
      </c>
      <c r="Q13" s="157">
        <f>ROUND(E13*P13,2)</f>
        <v>0</v>
      </c>
      <c r="R13" s="157"/>
      <c r="S13" s="157" t="s">
        <v>128</v>
      </c>
      <c r="T13" s="157" t="s">
        <v>146</v>
      </c>
      <c r="U13" s="157">
        <v>0</v>
      </c>
      <c r="V13" s="157">
        <f>ROUND(E13*U13,2)</f>
        <v>0</v>
      </c>
      <c r="W13" s="157"/>
      <c r="X13" s="157" t="s">
        <v>52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565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33.75" outlineLevel="1" x14ac:dyDescent="0.2">
      <c r="A14" s="154"/>
      <c r="B14" s="155"/>
      <c r="C14" s="275" t="s">
        <v>566</v>
      </c>
      <c r="D14" s="276"/>
      <c r="E14" s="276"/>
      <c r="F14" s="276"/>
      <c r="G14" s="276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235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92" t="str">
        <f>C14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68">
        <v>3</v>
      </c>
      <c r="B15" s="169" t="s">
        <v>567</v>
      </c>
      <c r="C15" s="182" t="s">
        <v>568</v>
      </c>
      <c r="D15" s="170" t="s">
        <v>564</v>
      </c>
      <c r="E15" s="171">
        <v>1</v>
      </c>
      <c r="F15" s="172"/>
      <c r="G15" s="173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15</v>
      </c>
      <c r="M15" s="157">
        <f>G15*(1+L15/100)</f>
        <v>0</v>
      </c>
      <c r="N15" s="157">
        <v>0</v>
      </c>
      <c r="O15" s="157">
        <f>ROUND(E15*N15,2)</f>
        <v>0</v>
      </c>
      <c r="P15" s="157">
        <v>0</v>
      </c>
      <c r="Q15" s="157">
        <f>ROUND(E15*P15,2)</f>
        <v>0</v>
      </c>
      <c r="R15" s="157"/>
      <c r="S15" s="157" t="s">
        <v>128</v>
      </c>
      <c r="T15" s="157" t="s">
        <v>146</v>
      </c>
      <c r="U15" s="157">
        <v>0</v>
      </c>
      <c r="V15" s="157">
        <f>ROUND(E15*U15,2)</f>
        <v>0</v>
      </c>
      <c r="W15" s="157"/>
      <c r="X15" s="157" t="s">
        <v>52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565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45" outlineLevel="1" x14ac:dyDescent="0.2">
      <c r="A16" s="154"/>
      <c r="B16" s="155"/>
      <c r="C16" s="275" t="s">
        <v>569</v>
      </c>
      <c r="D16" s="276"/>
      <c r="E16" s="276"/>
      <c r="F16" s="276"/>
      <c r="G16" s="276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235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92" t="str">
        <f>C16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68">
        <v>4</v>
      </c>
      <c r="B17" s="169" t="s">
        <v>570</v>
      </c>
      <c r="C17" s="182" t="s">
        <v>571</v>
      </c>
      <c r="D17" s="170" t="s">
        <v>564</v>
      </c>
      <c r="E17" s="171">
        <v>1</v>
      </c>
      <c r="F17" s="172"/>
      <c r="G17" s="173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15</v>
      </c>
      <c r="M17" s="157">
        <f>G17*(1+L17/100)</f>
        <v>0</v>
      </c>
      <c r="N17" s="157">
        <v>0</v>
      </c>
      <c r="O17" s="157">
        <f>ROUND(E17*N17,2)</f>
        <v>0</v>
      </c>
      <c r="P17" s="157">
        <v>0</v>
      </c>
      <c r="Q17" s="157">
        <f>ROUND(E17*P17,2)</f>
        <v>0</v>
      </c>
      <c r="R17" s="157"/>
      <c r="S17" s="157" t="s">
        <v>128</v>
      </c>
      <c r="T17" s="157" t="s">
        <v>146</v>
      </c>
      <c r="U17" s="157">
        <v>0</v>
      </c>
      <c r="V17" s="157">
        <f>ROUND(E17*U17,2)</f>
        <v>0</v>
      </c>
      <c r="W17" s="157"/>
      <c r="X17" s="157" t="s">
        <v>52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565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33.75" outlineLevel="1" x14ac:dyDescent="0.2">
      <c r="A18" s="154"/>
      <c r="B18" s="155"/>
      <c r="C18" s="275" t="s">
        <v>572</v>
      </c>
      <c r="D18" s="276"/>
      <c r="E18" s="276"/>
      <c r="F18" s="276"/>
      <c r="G18" s="276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7"/>
      <c r="Z18" s="147"/>
      <c r="AA18" s="147"/>
      <c r="AB18" s="147"/>
      <c r="AC18" s="147"/>
      <c r="AD18" s="147"/>
      <c r="AE18" s="147"/>
      <c r="AF18" s="147"/>
      <c r="AG18" s="147" t="s">
        <v>235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92" t="str">
        <f>C18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68">
        <v>5</v>
      </c>
      <c r="B19" s="169" t="s">
        <v>573</v>
      </c>
      <c r="C19" s="182" t="s">
        <v>574</v>
      </c>
      <c r="D19" s="170" t="s">
        <v>564</v>
      </c>
      <c r="E19" s="171">
        <v>1</v>
      </c>
      <c r="F19" s="172"/>
      <c r="G19" s="173">
        <f>ROUND(E19*F19,2)</f>
        <v>0</v>
      </c>
      <c r="H19" s="158"/>
      <c r="I19" s="157">
        <f>ROUND(E19*H19,2)</f>
        <v>0</v>
      </c>
      <c r="J19" s="158"/>
      <c r="K19" s="157">
        <f>ROUND(E19*J19,2)</f>
        <v>0</v>
      </c>
      <c r="L19" s="157">
        <v>15</v>
      </c>
      <c r="M19" s="157">
        <f>G19*(1+L19/100)</f>
        <v>0</v>
      </c>
      <c r="N19" s="157">
        <v>0</v>
      </c>
      <c r="O19" s="157">
        <f>ROUND(E19*N19,2)</f>
        <v>0</v>
      </c>
      <c r="P19" s="157">
        <v>0</v>
      </c>
      <c r="Q19" s="157">
        <f>ROUND(E19*P19,2)</f>
        <v>0</v>
      </c>
      <c r="R19" s="157"/>
      <c r="S19" s="157" t="s">
        <v>128</v>
      </c>
      <c r="T19" s="157" t="s">
        <v>146</v>
      </c>
      <c r="U19" s="157">
        <v>0</v>
      </c>
      <c r="V19" s="157">
        <f>ROUND(E19*U19,2)</f>
        <v>0</v>
      </c>
      <c r="W19" s="157"/>
      <c r="X19" s="157" t="s">
        <v>52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565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275" t="s">
        <v>575</v>
      </c>
      <c r="D20" s="276"/>
      <c r="E20" s="276"/>
      <c r="F20" s="276"/>
      <c r="G20" s="276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235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x14ac:dyDescent="0.2">
      <c r="A21" s="162" t="s">
        <v>123</v>
      </c>
      <c r="B21" s="163" t="s">
        <v>97</v>
      </c>
      <c r="C21" s="181" t="s">
        <v>30</v>
      </c>
      <c r="D21" s="164"/>
      <c r="E21" s="165"/>
      <c r="F21" s="166"/>
      <c r="G21" s="167">
        <f>SUMIF(AG22:AG27,"&lt;&gt;NOR",G22:G27)</f>
        <v>0</v>
      </c>
      <c r="H21" s="161"/>
      <c r="I21" s="161">
        <f>SUM(I22:I27)</f>
        <v>0</v>
      </c>
      <c r="J21" s="161"/>
      <c r="K21" s="161">
        <f>SUM(K22:K27)</f>
        <v>0</v>
      </c>
      <c r="L21" s="161"/>
      <c r="M21" s="161">
        <f>SUM(M22:M27)</f>
        <v>0</v>
      </c>
      <c r="N21" s="161"/>
      <c r="O21" s="161">
        <f>SUM(O22:O27)</f>
        <v>0</v>
      </c>
      <c r="P21" s="161"/>
      <c r="Q21" s="161">
        <f>SUM(Q22:Q27)</f>
        <v>0</v>
      </c>
      <c r="R21" s="161"/>
      <c r="S21" s="161"/>
      <c r="T21" s="161"/>
      <c r="U21" s="161"/>
      <c r="V21" s="161">
        <f>SUM(V22:V27)</f>
        <v>0</v>
      </c>
      <c r="W21" s="161"/>
      <c r="X21" s="161"/>
      <c r="AG21" t="s">
        <v>124</v>
      </c>
    </row>
    <row r="22" spans="1:60" ht="22.5" outlineLevel="1" x14ac:dyDescent="0.2">
      <c r="A22" s="174">
        <v>6</v>
      </c>
      <c r="B22" s="175" t="s">
        <v>576</v>
      </c>
      <c r="C22" s="184" t="s">
        <v>577</v>
      </c>
      <c r="D22" s="176" t="s">
        <v>564</v>
      </c>
      <c r="E22" s="177">
        <v>1</v>
      </c>
      <c r="F22" s="178"/>
      <c r="G22" s="179">
        <f>ROUND(E22*F22,2)</f>
        <v>0</v>
      </c>
      <c r="H22" s="158"/>
      <c r="I22" s="157">
        <f>ROUND(E22*H22,2)</f>
        <v>0</v>
      </c>
      <c r="J22" s="158"/>
      <c r="K22" s="157">
        <f>ROUND(E22*J22,2)</f>
        <v>0</v>
      </c>
      <c r="L22" s="157">
        <v>15</v>
      </c>
      <c r="M22" s="157">
        <f>G22*(1+L22/100)</f>
        <v>0</v>
      </c>
      <c r="N22" s="157">
        <v>0</v>
      </c>
      <c r="O22" s="157">
        <f>ROUND(E22*N22,2)</f>
        <v>0</v>
      </c>
      <c r="P22" s="157">
        <v>0</v>
      </c>
      <c r="Q22" s="157">
        <f>ROUND(E22*P22,2)</f>
        <v>0</v>
      </c>
      <c r="R22" s="157"/>
      <c r="S22" s="157" t="s">
        <v>128</v>
      </c>
      <c r="T22" s="157" t="s">
        <v>146</v>
      </c>
      <c r="U22" s="157">
        <v>0</v>
      </c>
      <c r="V22" s="157">
        <f>ROUND(E22*U22,2)</f>
        <v>0</v>
      </c>
      <c r="W22" s="157"/>
      <c r="X22" s="157" t="s">
        <v>52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565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4">
        <v>7</v>
      </c>
      <c r="B23" s="175" t="s">
        <v>578</v>
      </c>
      <c r="C23" s="184" t="s">
        <v>579</v>
      </c>
      <c r="D23" s="176" t="s">
        <v>564</v>
      </c>
      <c r="E23" s="177">
        <v>1</v>
      </c>
      <c r="F23" s="178"/>
      <c r="G23" s="179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15</v>
      </c>
      <c r="M23" s="157">
        <f>G23*(1+L23/100)</f>
        <v>0</v>
      </c>
      <c r="N23" s="157">
        <v>0</v>
      </c>
      <c r="O23" s="157">
        <f>ROUND(E23*N23,2)</f>
        <v>0</v>
      </c>
      <c r="P23" s="157">
        <v>0</v>
      </c>
      <c r="Q23" s="157">
        <f>ROUND(E23*P23,2)</f>
        <v>0</v>
      </c>
      <c r="R23" s="157"/>
      <c r="S23" s="157" t="s">
        <v>128</v>
      </c>
      <c r="T23" s="157" t="s">
        <v>146</v>
      </c>
      <c r="U23" s="157">
        <v>0</v>
      </c>
      <c r="V23" s="157">
        <f>ROUND(E23*U23,2)</f>
        <v>0</v>
      </c>
      <c r="W23" s="157"/>
      <c r="X23" s="157" t="s">
        <v>52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565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68">
        <v>8</v>
      </c>
      <c r="B24" s="169" t="s">
        <v>580</v>
      </c>
      <c r="C24" s="182" t="s">
        <v>581</v>
      </c>
      <c r="D24" s="170" t="s">
        <v>564</v>
      </c>
      <c r="E24" s="171">
        <v>1</v>
      </c>
      <c r="F24" s="172"/>
      <c r="G24" s="173">
        <f>ROUND(E24*F24,2)</f>
        <v>0</v>
      </c>
      <c r="H24" s="158"/>
      <c r="I24" s="157">
        <f>ROUND(E24*H24,2)</f>
        <v>0</v>
      </c>
      <c r="J24" s="158"/>
      <c r="K24" s="157">
        <f>ROUND(E24*J24,2)</f>
        <v>0</v>
      </c>
      <c r="L24" s="157">
        <v>15</v>
      </c>
      <c r="M24" s="157">
        <f>G24*(1+L24/100)</f>
        <v>0</v>
      </c>
      <c r="N24" s="157">
        <v>0</v>
      </c>
      <c r="O24" s="157">
        <f>ROUND(E24*N24,2)</f>
        <v>0</v>
      </c>
      <c r="P24" s="157">
        <v>0</v>
      </c>
      <c r="Q24" s="157">
        <f>ROUND(E24*P24,2)</f>
        <v>0</v>
      </c>
      <c r="R24" s="157"/>
      <c r="S24" s="157" t="s">
        <v>128</v>
      </c>
      <c r="T24" s="157" t="s">
        <v>146</v>
      </c>
      <c r="U24" s="157">
        <v>0</v>
      </c>
      <c r="V24" s="157">
        <f>ROUND(E24*U24,2)</f>
        <v>0</v>
      </c>
      <c r="W24" s="157"/>
      <c r="X24" s="157" t="s">
        <v>52</v>
      </c>
      <c r="Y24" s="147"/>
      <c r="Z24" s="147"/>
      <c r="AA24" s="147"/>
      <c r="AB24" s="147"/>
      <c r="AC24" s="147"/>
      <c r="AD24" s="147"/>
      <c r="AE24" s="147"/>
      <c r="AF24" s="147"/>
      <c r="AG24" s="147" t="s">
        <v>565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54"/>
      <c r="B25" s="155"/>
      <c r="C25" s="275" t="s">
        <v>582</v>
      </c>
      <c r="D25" s="276"/>
      <c r="E25" s="276"/>
      <c r="F25" s="276"/>
      <c r="G25" s="276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7"/>
      <c r="Z25" s="147"/>
      <c r="AA25" s="147"/>
      <c r="AB25" s="147"/>
      <c r="AC25" s="147"/>
      <c r="AD25" s="147"/>
      <c r="AE25" s="147"/>
      <c r="AF25" s="147"/>
      <c r="AG25" s="147" t="s">
        <v>235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92" t="str">
        <f>C25</f>
        <v>Náklady na vyhotovení dokumentace skutečného provedení stavby a její předání objednateli v požadované formě a požadovaném počtu. Předpoklad: 3x výtisk paré + el. podoba (PDF i DWG).</v>
      </c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68">
        <v>9</v>
      </c>
      <c r="B26" s="169" t="s">
        <v>583</v>
      </c>
      <c r="C26" s="182" t="s">
        <v>584</v>
      </c>
      <c r="D26" s="170" t="s">
        <v>564</v>
      </c>
      <c r="E26" s="171">
        <v>1</v>
      </c>
      <c r="F26" s="172"/>
      <c r="G26" s="173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15</v>
      </c>
      <c r="M26" s="157">
        <f>G26*(1+L26/100)</f>
        <v>0</v>
      </c>
      <c r="N26" s="157">
        <v>0</v>
      </c>
      <c r="O26" s="157">
        <f>ROUND(E26*N26,2)</f>
        <v>0</v>
      </c>
      <c r="P26" s="157">
        <v>0</v>
      </c>
      <c r="Q26" s="157">
        <f>ROUND(E26*P26,2)</f>
        <v>0</v>
      </c>
      <c r="R26" s="157"/>
      <c r="S26" s="157" t="s">
        <v>128</v>
      </c>
      <c r="T26" s="157" t="s">
        <v>146</v>
      </c>
      <c r="U26" s="157">
        <v>0</v>
      </c>
      <c r="V26" s="157">
        <f>ROUND(E26*U26,2)</f>
        <v>0</v>
      </c>
      <c r="W26" s="157"/>
      <c r="X26" s="157" t="s">
        <v>52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565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275" t="s">
        <v>585</v>
      </c>
      <c r="D27" s="276"/>
      <c r="E27" s="276"/>
      <c r="F27" s="276"/>
      <c r="G27" s="276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7"/>
      <c r="Z27" s="147"/>
      <c r="AA27" s="147"/>
      <c r="AB27" s="147"/>
      <c r="AC27" s="147"/>
      <c r="AD27" s="147"/>
      <c r="AE27" s="147"/>
      <c r="AF27" s="147"/>
      <c r="AG27" s="147" t="s">
        <v>235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x14ac:dyDescent="0.2">
      <c r="A28" s="3"/>
      <c r="B28" s="4"/>
      <c r="C28" s="185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AE28">
        <v>15</v>
      </c>
      <c r="AF28">
        <v>21</v>
      </c>
      <c r="AG28" t="s">
        <v>110</v>
      </c>
    </row>
    <row r="29" spans="1:60" x14ac:dyDescent="0.2">
      <c r="A29" s="150"/>
      <c r="B29" s="151" t="s">
        <v>31</v>
      </c>
      <c r="C29" s="186"/>
      <c r="D29" s="152"/>
      <c r="E29" s="153"/>
      <c r="F29" s="153"/>
      <c r="G29" s="180">
        <f>G8+G21</f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AE29">
        <f>SUMIF(L7:L27,AE28,G7:G27)</f>
        <v>0</v>
      </c>
      <c r="AF29">
        <f>SUMIF(L7:L27,AF28,G7:G27)</f>
        <v>0</v>
      </c>
      <c r="AG29" t="s">
        <v>173</v>
      </c>
    </row>
    <row r="30" spans="1:60" x14ac:dyDescent="0.2">
      <c r="A30" s="3"/>
      <c r="B30" s="4"/>
      <c r="C30" s="185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3"/>
      <c r="B31" s="4"/>
      <c r="C31" s="185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273" t="s">
        <v>174</v>
      </c>
      <c r="B32" s="273"/>
      <c r="C32" s="274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33" x14ac:dyDescent="0.2">
      <c r="A33" s="254"/>
      <c r="B33" s="255"/>
      <c r="C33" s="256"/>
      <c r="D33" s="255"/>
      <c r="E33" s="255"/>
      <c r="F33" s="255"/>
      <c r="G33" s="257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AG33" t="s">
        <v>175</v>
      </c>
    </row>
    <row r="34" spans="1:33" x14ac:dyDescent="0.2">
      <c r="A34" s="258"/>
      <c r="B34" s="259"/>
      <c r="C34" s="260"/>
      <c r="D34" s="259"/>
      <c r="E34" s="259"/>
      <c r="F34" s="259"/>
      <c r="G34" s="261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 x14ac:dyDescent="0.2">
      <c r="A35" s="258"/>
      <c r="B35" s="259"/>
      <c r="C35" s="260"/>
      <c r="D35" s="259"/>
      <c r="E35" s="259"/>
      <c r="F35" s="259"/>
      <c r="G35" s="261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33" x14ac:dyDescent="0.2">
      <c r="A36" s="258"/>
      <c r="B36" s="259"/>
      <c r="C36" s="260"/>
      <c r="D36" s="259"/>
      <c r="E36" s="259"/>
      <c r="F36" s="259"/>
      <c r="G36" s="261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33" x14ac:dyDescent="0.2">
      <c r="A37" s="262"/>
      <c r="B37" s="263"/>
      <c r="C37" s="264"/>
      <c r="D37" s="263"/>
      <c r="E37" s="263"/>
      <c r="F37" s="263"/>
      <c r="G37" s="265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33" x14ac:dyDescent="0.2">
      <c r="A38" s="3"/>
      <c r="B38" s="4"/>
      <c r="C38" s="185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33" x14ac:dyDescent="0.2">
      <c r="C39" s="187"/>
      <c r="D39" s="10"/>
      <c r="AG39" t="s">
        <v>176</v>
      </c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A1:G1"/>
    <mergeCell ref="C2:G2"/>
    <mergeCell ref="C3:G3"/>
    <mergeCell ref="C4:G4"/>
    <mergeCell ref="A32:C32"/>
    <mergeCell ref="A33:G37"/>
    <mergeCell ref="C14:G14"/>
    <mergeCell ref="C16:G16"/>
    <mergeCell ref="C18:G18"/>
    <mergeCell ref="C20:G20"/>
    <mergeCell ref="C25:G25"/>
    <mergeCell ref="C27:G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03 01 Pol</vt:lpstr>
      <vt:lpstr>03 02 Pol</vt:lpstr>
      <vt:lpstr>03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01 Pol'!Názvy_tisku</vt:lpstr>
      <vt:lpstr>'03 02 Pol'!Názvy_tisku</vt:lpstr>
      <vt:lpstr>'03 03 Pol'!Názvy_tisku</vt:lpstr>
      <vt:lpstr>oadresa</vt:lpstr>
      <vt:lpstr>Stavba!Objednatel</vt:lpstr>
      <vt:lpstr>Stavba!Objekt</vt:lpstr>
      <vt:lpstr>'03 01 Pol'!Oblast_tisku</vt:lpstr>
      <vt:lpstr>'03 02 Pol'!Oblast_tisku</vt:lpstr>
      <vt:lpstr>'03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</cp:lastModifiedBy>
  <cp:lastPrinted>2019-03-19T12:27:02Z</cp:lastPrinted>
  <dcterms:created xsi:type="dcterms:W3CDTF">2009-04-08T07:15:50Z</dcterms:created>
  <dcterms:modified xsi:type="dcterms:W3CDTF">2021-03-23T10:58:31Z</dcterms:modified>
</cp:coreProperties>
</file>